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 date1904="1"/>
  <mc:AlternateContent xmlns:mc="http://schemas.openxmlformats.org/markup-compatibility/2006">
    <mc:Choice Requires="x15">
      <x15ac:absPath xmlns:x15ac="http://schemas.microsoft.com/office/spreadsheetml/2010/11/ac" url="/Users/guru/Documents/重要書類/エクセル計算シート/ホームページへUPしてある各種エクセルファイル/"/>
    </mc:Choice>
  </mc:AlternateContent>
  <xr:revisionPtr revIDLastSave="0" documentId="13_ncr:1_{6F1AEE58-31EB-8144-9AA2-72B4F00E2E5D}" xr6:coauthVersionLast="47" xr6:coauthVersionMax="47" xr10:uidLastSave="{00000000-0000-0000-0000-000000000000}"/>
  <bookViews>
    <workbookView xWindow="2620" yWindow="500" windowWidth="32080" windowHeight="18700" tabRatio="728" activeTab="2" xr2:uid="{00000000-000D-0000-FFFF-FFFF00000000}"/>
  </bookViews>
  <sheets>
    <sheet name="（有）増田技術事務所について" sheetId="17" r:id="rId1"/>
    <sheet name="YouTube動画" sheetId="18" r:id="rId2"/>
    <sheet name="■望目特性" sheetId="10" r:id="rId3"/>
    <sheet name="■ゼロ望目特性" sheetId="11" r:id="rId4"/>
    <sheet name="■望小特性" sheetId="12" r:id="rId5"/>
    <sheet name="■（入力のある）ＳＮ比（0点比例式）の計算" sheetId="14" r:id="rId6"/>
    <sheet name="■標準SN比" sheetId="16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" i="14" l="1"/>
  <c r="O7" i="14"/>
  <c r="P7" i="14"/>
  <c r="W4" i="14"/>
  <c r="V12" i="14" s="1"/>
  <c r="W3" i="14"/>
  <c r="V14" i="14" s="1"/>
  <c r="V13" i="14" l="1"/>
  <c r="W3" i="16" l="1"/>
  <c r="W4" i="16"/>
  <c r="W17" i="16"/>
  <c r="X7" i="16"/>
  <c r="W7" i="16"/>
  <c r="V7" i="16"/>
  <c r="V20" i="16" s="1"/>
  <c r="W11" i="16" l="1"/>
  <c r="W10" i="16"/>
  <c r="W14" i="16" s="1"/>
  <c r="V15" i="16" l="1"/>
  <c r="V16" i="16"/>
  <c r="V17" i="16"/>
  <c r="V18" i="16" s="1"/>
  <c r="M9" i="16"/>
  <c r="M8" i="16"/>
  <c r="P7" i="16"/>
  <c r="O7" i="16"/>
  <c r="N7" i="16"/>
  <c r="V15" i="14"/>
  <c r="W14" i="14"/>
  <c r="M9" i="14"/>
  <c r="M8" i="14"/>
  <c r="V17" i="14"/>
  <c r="H8" i="12"/>
  <c r="W8" i="14" l="1"/>
  <c r="W7" i="14"/>
  <c r="H14" i="12"/>
  <c r="E14" i="12" s="1"/>
  <c r="W11" i="14" l="1"/>
  <c r="X11" i="14" s="1"/>
  <c r="W15" i="16"/>
  <c r="W12" i="14"/>
  <c r="I14" i="11"/>
  <c r="H14" i="11"/>
  <c r="I8" i="11"/>
  <c r="H8" i="11"/>
  <c r="B9" i="10"/>
  <c r="B15" i="10"/>
  <c r="I14" i="10"/>
  <c r="H14" i="10"/>
  <c r="I8" i="10"/>
  <c r="H8" i="10"/>
  <c r="X15" i="16" l="1"/>
  <c r="W16" i="16"/>
  <c r="X16" i="16" s="1"/>
  <c r="X14" i="16"/>
  <c r="X12" i="14"/>
  <c r="W13" i="14"/>
  <c r="X13" i="14" s="1"/>
  <c r="J8" i="11"/>
  <c r="K8" i="11" s="1"/>
  <c r="D8" i="11" s="1"/>
  <c r="J14" i="11"/>
  <c r="K14" i="11" s="1"/>
  <c r="E14" i="11" s="1"/>
  <c r="J14" i="10"/>
  <c r="K14" i="10" s="1"/>
  <c r="E14" i="10" s="1"/>
  <c r="J8" i="10"/>
  <c r="K8" i="10" s="1"/>
  <c r="D8" i="10" s="1"/>
  <c r="D8" i="12"/>
  <c r="W18" i="16" l="1"/>
  <c r="X18" i="16" s="1"/>
  <c r="O15" i="16" s="1"/>
  <c r="O17" i="14"/>
  <c r="W15" i="14"/>
  <c r="X15" i="14" s="1"/>
  <c r="O15" i="14" s="1"/>
</calcChain>
</file>

<file path=xl/sharedStrings.xml><?xml version="1.0" encoding="utf-8"?>
<sst xmlns="http://schemas.openxmlformats.org/spreadsheetml/2006/main" count="182" uniqueCount="102">
  <si>
    <t>N1</t>
    <phoneticPr fontId="2"/>
  </si>
  <si>
    <t>N2</t>
    <phoneticPr fontId="2"/>
  </si>
  <si>
    <t>N3</t>
  </si>
  <si>
    <t>ST</t>
  </si>
  <si>
    <t>Sm</t>
  </si>
  <si>
    <t>Se</t>
  </si>
  <si>
    <t>Ve</t>
  </si>
  <si>
    <t>ＳＮ比</t>
    <rPh sb="0" eb="3">
      <t>ｓンヒ</t>
    </rPh>
    <phoneticPr fontId="2"/>
  </si>
  <si>
    <t>高温</t>
    <rPh sb="0" eb="2">
      <t xml:space="preserve">コウオｎ </t>
    </rPh>
    <phoneticPr fontId="2"/>
  </si>
  <si>
    <t>低温</t>
    <rPh sb="0" eb="2">
      <t xml:space="preserve">テイオｎ </t>
    </rPh>
    <phoneticPr fontId="2"/>
  </si>
  <si>
    <t>ノイズ（誤差因子）→</t>
    <rPh sb="4" eb="8">
      <t xml:space="preserve">ゴサインシ </t>
    </rPh>
    <phoneticPr fontId="1"/>
  </si>
  <si>
    <t>データ→</t>
    <phoneticPr fontId="1"/>
  </si>
  <si>
    <t>常温</t>
    <rPh sb="0" eb="2">
      <t xml:space="preserve">ジョウオｎ </t>
    </rPh>
    <phoneticPr fontId="2"/>
  </si>
  <si>
    <t>高温</t>
    <rPh sb="0" eb="2">
      <t xml:space="preserve">コウオｎ </t>
    </rPh>
    <phoneticPr fontId="1"/>
  </si>
  <si>
    <t>ノイズが2水準の場合</t>
    <rPh sb="5" eb="7">
      <t xml:space="preserve">スイジュンノ </t>
    </rPh>
    <rPh sb="8" eb="10">
      <t xml:space="preserve">バアイ </t>
    </rPh>
    <phoneticPr fontId="1"/>
  </si>
  <si>
    <t>ノイズが3水準の場合</t>
    <rPh sb="5" eb="7">
      <t xml:space="preserve">スイジュンノ </t>
    </rPh>
    <rPh sb="8" eb="10">
      <t xml:space="preserve">バアイ </t>
    </rPh>
    <phoneticPr fontId="1"/>
  </si>
  <si>
    <t>■望目特性のSN比の計算</t>
    <rPh sb="1" eb="5">
      <t>ボウ</t>
    </rPh>
    <rPh sb="10" eb="12">
      <t xml:space="preserve">ケイサｎ </t>
    </rPh>
    <phoneticPr fontId="1"/>
  </si>
  <si>
    <t>■ゼロ望目特性のSN比の計算</t>
    <rPh sb="3" eb="7">
      <t>ボウ</t>
    </rPh>
    <rPh sb="12" eb="14">
      <t xml:space="preserve">ケイサｎ </t>
    </rPh>
    <phoneticPr fontId="1"/>
  </si>
  <si>
    <t>■望小特性のSN比の計算</t>
    <rPh sb="1" eb="3">
      <t>ボウ</t>
    </rPh>
    <rPh sb="3" eb="5">
      <t>ボウ</t>
    </rPh>
    <rPh sb="10" eb="12">
      <t xml:space="preserve">ケイサｎ </t>
    </rPh>
    <phoneticPr fontId="1"/>
  </si>
  <si>
    <t>σ^2</t>
  </si>
  <si>
    <t>■会社概要</t>
  </si>
  <si>
    <t>　有限会社 増田技術事務所（Masuda Engineering Consultant Office）</t>
  </si>
  <si>
    <t>　　代表取締役　増田雪也</t>
  </si>
  <si>
    <t>　〒399-8205</t>
  </si>
  <si>
    <t>　　　長野県安曇野市豊科2639-1</t>
  </si>
  <si>
    <t>　お問い合わせはメールにてお願い致します</t>
  </si>
  <si>
    <t>info2qe@abox3.so-net.ne.jp</t>
  </si>
  <si>
    <t>http://masudaqe.sakura.ne.jp/Home.html</t>
    <phoneticPr fontId="10"/>
  </si>
  <si>
    <t>■事業方針</t>
  </si>
  <si>
    <t>・品質工学の普及を目指します。</t>
  </si>
  <si>
    <t>・気軽に何でも相談できるパートナーとして、技術者を支援します。</t>
  </si>
  <si>
    <t>・「技術者に品質工学を好きになってもらうこと」を目指します。</t>
  </si>
  <si>
    <t>・「上から目線」で指導するのではなく、「同じ目線」で共に考える姿勢を大切にします。</t>
  </si>
  <si>
    <t>・禅問答（品質が欲しければ、品質を測るな）のような指導は、致しません。</t>
  </si>
  <si>
    <t>・品質工学が人々から愛されるよう、使いやすい「道具」として進化させます。</t>
  </si>
  <si>
    <t>■事業内容</t>
  </si>
  <si>
    <t>【品質工学の教育】</t>
  </si>
  <si>
    <t>　　・品質工学に関するセミナー（パラメータ設計、MTシステム）</t>
  </si>
  <si>
    <t>　　・定期相談会（月1回を推奨）</t>
  </si>
  <si>
    <t>　　・簡単な品質工学の紹介（質疑応答を含め2時間程度）</t>
  </si>
  <si>
    <t>【品質工学の普及に関するコンサルティング】</t>
  </si>
  <si>
    <t>　　・社内への効果的な普及方法をアドバイス</t>
  </si>
  <si>
    <t>　　・社内推進員の育成</t>
  </si>
  <si>
    <t>■こんな内容の講演はお任せください</t>
  </si>
  <si>
    <t>・品質工学の紹介（品質工学で何ができるか？） →詳細は上記のホームページを参照下さい</t>
    <rPh sb="24" eb="26">
      <t>ショウサイ</t>
    </rPh>
    <rPh sb="27" eb="29">
      <t>ジョウキ</t>
    </rPh>
    <rPh sb="37" eb="39">
      <t>サンショウ</t>
    </rPh>
    <rPh sb="39" eb="40">
      <t>クダ</t>
    </rPh>
    <phoneticPr fontId="10"/>
  </si>
  <si>
    <t>・品質工学の導入教育と普及方法（どのように社内に普及したらいいのか？）</t>
  </si>
  <si>
    <t xml:space="preserve">■ミニセミナー「品質工学の紹介」（お問い合わせはメールにてお願いします） </t>
  </si>
  <si>
    <t>※貴社へ出向いて、以下の項目についてミニセミナー及びコンサルティングさせて頂きます</t>
    <phoneticPr fontId="10"/>
  </si>
  <si>
    <t>・ミニセミナー「品質工学（パラメータ設計）の紹介」（2hr）</t>
  </si>
  <si>
    <t>・品質工学の教育や普及に関する御相談</t>
  </si>
  <si>
    <t>・現状で問題になっているテーマについて品質工学的な観点からアドバイス</t>
    <phoneticPr fontId="11"/>
  </si>
  <si>
    <t>■YouTubeで品質工学関連の動画を見る</t>
    <rPh sb="9" eb="13">
      <t xml:space="preserve">ｈ </t>
    </rPh>
    <rPh sb="13" eb="15">
      <t xml:space="preserve">カンレンノ </t>
    </rPh>
    <rPh sb="16" eb="18">
      <t xml:space="preserve">ドウガヲ </t>
    </rPh>
    <rPh sb="19" eb="20">
      <t xml:space="preserve">ミル </t>
    </rPh>
    <phoneticPr fontId="11"/>
  </si>
  <si>
    <t>・品質工学（パラメータ設計）を30分で紹介【設計編】</t>
  </si>
  <si>
    <t>https://youtu.be/l0hzsZq3Tkc</t>
    <phoneticPr fontId="11"/>
  </si>
  <si>
    <t>・品質工学（パラメータ設計）を30分で紹介【製造編】</t>
  </si>
  <si>
    <t>https://youtu.be/0Bdl7wxMbow</t>
    <phoneticPr fontId="11"/>
  </si>
  <si>
    <t>・品質工学（パラメータ設計）を1時間で詳しく紹介（3部作）</t>
  </si>
  <si>
    <t>https://youtu.be/5o-Kj2tQeXk</t>
    <phoneticPr fontId="11"/>
  </si>
  <si>
    <t>ノイズ</t>
    <phoneticPr fontId="14"/>
  </si>
  <si>
    <t>測定データ</t>
    <rPh sb="0" eb="2">
      <t>ソクテイ</t>
    </rPh>
    <phoneticPr fontId="14"/>
  </si>
  <si>
    <t>計算の詳細</t>
    <rPh sb="0" eb="2">
      <t>ケイサン</t>
    </rPh>
    <rPh sb="3" eb="5">
      <t>ショウサイ</t>
    </rPh>
    <phoneticPr fontId="14"/>
  </si>
  <si>
    <t>（誤差因子）</t>
    <rPh sb="1" eb="5">
      <t>ゴサインシ</t>
    </rPh>
    <phoneticPr fontId="14"/>
  </si>
  <si>
    <t>水温</t>
    <rPh sb="0" eb="2">
      <t>スイオン</t>
    </rPh>
    <phoneticPr fontId="14"/>
  </si>
  <si>
    <t>信号因子</t>
  </si>
  <si>
    <t>線形式：Ｌ</t>
    <phoneticPr fontId="14"/>
  </si>
  <si>
    <t>5℃</t>
    <phoneticPr fontId="14"/>
  </si>
  <si>
    <t>自由度：ｆ</t>
  </si>
  <si>
    <t>変動：Ｓ</t>
  </si>
  <si>
    <t>分散：Ｖ</t>
  </si>
  <si>
    <t>出力</t>
    <rPh sb="0" eb="2">
      <t>シュツリョク</t>
    </rPh>
    <phoneticPr fontId="14"/>
  </si>
  <si>
    <t>β</t>
  </si>
  <si>
    <t>35℃</t>
    <phoneticPr fontId="14"/>
  </si>
  <si>
    <t>Ｎ×β</t>
    <phoneticPr fontId="14"/>
  </si>
  <si>
    <t>計算結果</t>
    <rPh sb="0" eb="4">
      <t>ケイサンケッカ</t>
    </rPh>
    <phoneticPr fontId="14"/>
  </si>
  <si>
    <t>ｅ</t>
  </si>
  <si>
    <t>Ｔ</t>
  </si>
  <si>
    <t>db</t>
    <phoneticPr fontId="14"/>
  </si>
  <si>
    <t>(Ｎ＋ｅ)</t>
  </si>
  <si>
    <t>入力の水準</t>
    <rPh sb="0" eb="2">
      <t>ニュウリョク</t>
    </rPh>
    <rPh sb="3" eb="5">
      <t>スイジュン</t>
    </rPh>
    <phoneticPr fontId="14"/>
  </si>
  <si>
    <t>r</t>
    <phoneticPr fontId="14"/>
  </si>
  <si>
    <t>入力</t>
    <rPh sb="0" eb="2">
      <t>ニュウリョク</t>
    </rPh>
    <phoneticPr fontId="14"/>
  </si>
  <si>
    <t>※データは正の値のみです。マイナス値やゼロ値がある場合は、ゼロ望目特性のSN比を使います。</t>
    <rPh sb="5" eb="6">
      <t xml:space="preserve">セイノアタイノミ </t>
    </rPh>
    <rPh sb="25" eb="27">
      <t xml:space="preserve">バアイハ </t>
    </rPh>
    <rPh sb="33" eb="35">
      <t xml:space="preserve">トクセイ </t>
    </rPh>
    <rPh sb="40" eb="41">
      <t xml:space="preserve">ツカイマス </t>
    </rPh>
    <phoneticPr fontId="1"/>
  </si>
  <si>
    <t>※マイナス値やゼロ値がある場合は、ゼロ望目特性のSN比を使います。</t>
    <phoneticPr fontId="1"/>
  </si>
  <si>
    <t>※ゼロ望目特性は、「理想の値が0の時に使う望目特性」ではなく、「マイナス値やゼロ値がある時に使う望目特性」です。</t>
    <rPh sb="5" eb="7">
      <t xml:space="preserve">トクセイ </t>
    </rPh>
    <rPh sb="10" eb="12">
      <t xml:space="preserve">リソウ </t>
    </rPh>
    <rPh sb="13" eb="14">
      <t xml:space="preserve">アタイハ </t>
    </rPh>
    <rPh sb="17" eb="18">
      <t xml:space="preserve">トキ </t>
    </rPh>
    <rPh sb="19" eb="20">
      <t xml:space="preserve">ツカウ </t>
    </rPh>
    <rPh sb="21" eb="25">
      <t>ボウモ</t>
    </rPh>
    <rPh sb="44" eb="45">
      <t xml:space="preserve">トキニ </t>
    </rPh>
    <rPh sb="46" eb="47">
      <t xml:space="preserve">ツカウ </t>
    </rPh>
    <rPh sb="48" eb="52">
      <t>ボウモ</t>
    </rPh>
    <phoneticPr fontId="1"/>
  </si>
  <si>
    <t>※理想の値が0の時に使うSN比です。</t>
    <rPh sb="1" eb="3">
      <t xml:space="preserve">リソウノアタイ </t>
    </rPh>
    <rPh sb="8" eb="9">
      <t xml:space="preserve">トキニ </t>
    </rPh>
    <rPh sb="10" eb="11">
      <t xml:space="preserve">ツカウ </t>
    </rPh>
    <phoneticPr fontId="1"/>
  </si>
  <si>
    <t>要因</t>
  </si>
  <si>
    <t>Ｎ×β</t>
    <phoneticPr fontId="2"/>
  </si>
  <si>
    <t>r</t>
    <phoneticPr fontId="2"/>
  </si>
  <si>
    <t>■標準SN比</t>
    <rPh sb="1" eb="3">
      <t xml:space="preserve">ｈｊ </t>
    </rPh>
    <phoneticPr fontId="1"/>
  </si>
  <si>
    <t>※入力と出力の関係が「線形/非線形」によらず、全ての特性に使えるSN比です。</t>
    <rPh sb="1" eb="3">
      <t xml:space="preserve">ニュウリョク </t>
    </rPh>
    <rPh sb="4" eb="6">
      <t xml:space="preserve">シュツリョク </t>
    </rPh>
    <rPh sb="7" eb="9">
      <t xml:space="preserve">カンケイガ </t>
    </rPh>
    <rPh sb="11" eb="13">
      <t xml:space="preserve">センケイ </t>
    </rPh>
    <rPh sb="14" eb="17">
      <t xml:space="preserve">ヒセンケイ </t>
    </rPh>
    <rPh sb="23" eb="24">
      <t xml:space="preserve">スベテノ </t>
    </rPh>
    <rPh sb="26" eb="28">
      <t xml:space="preserve">トクセイ </t>
    </rPh>
    <rPh sb="29" eb="30">
      <t xml:space="preserve">ツカエル </t>
    </rPh>
    <phoneticPr fontId="1"/>
  </si>
  <si>
    <t>※原点を通り、線形な特性の時に使うSN比です。それ以外の特性の時は「標準SN比」を使います。</t>
    <rPh sb="1" eb="3">
      <t xml:space="preserve">ゲンテン </t>
    </rPh>
    <rPh sb="4" eb="5">
      <t xml:space="preserve">トオリ </t>
    </rPh>
    <rPh sb="7" eb="9">
      <t xml:space="preserve">センケイ </t>
    </rPh>
    <rPh sb="10" eb="12">
      <t xml:space="preserve">トクセイ </t>
    </rPh>
    <rPh sb="13" eb="14">
      <t xml:space="preserve">トキニ </t>
    </rPh>
    <rPh sb="15" eb="16">
      <t xml:space="preserve">ツカウ </t>
    </rPh>
    <rPh sb="28" eb="30">
      <t xml:space="preserve">トクセイ </t>
    </rPh>
    <rPh sb="31" eb="32">
      <t xml:space="preserve">トキハ </t>
    </rPh>
    <rPh sb="34" eb="36">
      <t>Hj</t>
    </rPh>
    <rPh sb="41" eb="42">
      <t xml:space="preserve">ツカイマス </t>
    </rPh>
    <phoneticPr fontId="1"/>
  </si>
  <si>
    <t>入力M1の平均値</t>
    <rPh sb="0" eb="2">
      <t xml:space="preserve">ニュウリョク </t>
    </rPh>
    <rPh sb="5" eb="8">
      <t xml:space="preserve">ヘイキンチ </t>
    </rPh>
    <phoneticPr fontId="1"/>
  </si>
  <si>
    <t>入力M2の平均値</t>
    <rPh sb="0" eb="2">
      <t xml:space="preserve">ニュウリョク </t>
    </rPh>
    <rPh sb="5" eb="8">
      <t xml:space="preserve">ヘイキンチ </t>
    </rPh>
    <phoneticPr fontId="1"/>
  </si>
  <si>
    <t>入力M3の平均値</t>
    <rPh sb="0" eb="2">
      <t xml:space="preserve">ニュウリョク </t>
    </rPh>
    <rPh sb="5" eb="8">
      <t xml:space="preserve">ヘイキンチ </t>
    </rPh>
    <phoneticPr fontId="1"/>
  </si>
  <si>
    <t>標準SN比</t>
    <rPh sb="0" eb="2">
      <t xml:space="preserve">ｈｊ </t>
    </rPh>
    <phoneticPr fontId="1"/>
  </si>
  <si>
    <t>ＳＮ比</t>
    <phoneticPr fontId="1"/>
  </si>
  <si>
    <t>感度</t>
    <rPh sb="0" eb="2">
      <t>カンド</t>
    </rPh>
    <phoneticPr fontId="14"/>
  </si>
  <si>
    <t>■（入力のある）SN比（0点比例式）の計算</t>
    <rPh sb="2" eb="4">
      <t xml:space="preserve">ニュウリョク </t>
    </rPh>
    <rPh sb="13" eb="14">
      <t xml:space="preserve">テｎ </t>
    </rPh>
    <rPh sb="14" eb="17">
      <t>ヒレ</t>
    </rPh>
    <rPh sb="19" eb="21">
      <t xml:space="preserve">ケイサｎ </t>
    </rPh>
    <phoneticPr fontId="1"/>
  </si>
  <si>
    <t>入力の水準数 k=</t>
    <rPh sb="0" eb="2">
      <t xml:space="preserve">ニュウリョク </t>
    </rPh>
    <rPh sb="3" eb="5">
      <t>スイジュン</t>
    </rPh>
    <rPh sb="5" eb="6">
      <t>スウ</t>
    </rPh>
    <phoneticPr fontId="2"/>
  </si>
  <si>
    <t>ノイズの水準数 n=</t>
    <rPh sb="4" eb="6">
      <t>スイジュン</t>
    </rPh>
    <rPh sb="6" eb="7">
      <t>スウ</t>
    </rPh>
    <phoneticPr fontId="2"/>
  </si>
  <si>
    <t>■YouTubeで品質工学関連の動画を見る</t>
  </si>
  <si>
    <t>https://www.youtube.com/watch?v=f9sXtdSFY_0&amp;t=10s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</si>
</sst>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_ "/>
    <numFmt numFmtId="177" formatCode="0.000000000"/>
    <numFmt numFmtId="178" formatCode="0.0000"/>
    <numFmt numFmtId="179" formatCode="0.000"/>
  </numFmts>
  <fonts count="2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Osaka"/>
      <family val="3"/>
      <charset val="128"/>
    </font>
    <font>
      <sz val="11"/>
      <name val="明朝"/>
      <family val="1"/>
      <charset val="128"/>
    </font>
    <font>
      <sz val="14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4"/>
      <color rgb="FFFF0000"/>
      <name val="游ゴシック"/>
      <family val="3"/>
      <charset val="128"/>
      <scheme val="minor"/>
    </font>
    <font>
      <sz val="18"/>
      <name val="游ゴシック"/>
      <family val="3"/>
      <charset val="128"/>
      <scheme val="minor"/>
    </font>
    <font>
      <sz val="11"/>
      <name val="ＭＳ Ｐゴシック"/>
      <family val="2"/>
      <charset val="128"/>
    </font>
    <font>
      <u/>
      <sz val="8.25"/>
      <color indexed="12"/>
      <name val="明朝"/>
    </font>
    <font>
      <sz val="6"/>
      <name val="ＭＳ Ｐゴシック"/>
      <family val="2"/>
      <charset val="128"/>
    </font>
    <font>
      <sz val="12"/>
      <name val="平成角ゴシック"/>
      <family val="2"/>
      <charset val="128"/>
    </font>
    <font>
      <sz val="11"/>
      <name val="明朝"/>
    </font>
    <font>
      <sz val="14"/>
      <name val="游ゴシック Regular"/>
      <charset val="128"/>
    </font>
    <font>
      <sz val="6"/>
      <name val="Osaka"/>
      <family val="2"/>
      <charset val="128"/>
    </font>
    <font>
      <sz val="11"/>
      <name val="游ゴシック Regular"/>
      <charset val="128"/>
    </font>
    <font>
      <sz val="16"/>
      <name val="游ゴシック Regular"/>
      <charset val="128"/>
    </font>
    <font>
      <sz val="14"/>
      <name val="游ゴシック"/>
      <family val="3"/>
      <charset val="128"/>
    </font>
    <font>
      <sz val="12"/>
      <name val="平成角ゴシック"/>
      <family val="3"/>
      <charset val="128"/>
    </font>
    <font>
      <sz val="14"/>
      <name val="平成角ゴシック"/>
      <family val="3"/>
      <charset val="128"/>
    </font>
    <font>
      <u/>
      <sz val="14"/>
      <color indexed="12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9FFFF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0" fontId="8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2" fillId="0" borderId="0"/>
  </cellStyleXfs>
  <cellXfs count="131">
    <xf numFmtId="0" fontId="0" fillId="0" borderId="0" xfId="0"/>
    <xf numFmtId="0" fontId="4" fillId="0" borderId="0" xfId="1" applyFont="1"/>
    <xf numFmtId="2" fontId="4" fillId="2" borderId="5" xfId="0" applyNumberFormat="1" applyFont="1" applyFill="1" applyBorder="1" applyAlignment="1">
      <alignment horizontal="center"/>
    </xf>
    <xf numFmtId="0" fontId="4" fillId="3" borderId="8" xfId="1" applyFont="1" applyFill="1" applyBorder="1" applyAlignment="1">
      <alignment horizontal="center"/>
    </xf>
    <xf numFmtId="0" fontId="4" fillId="3" borderId="19" xfId="1" applyFont="1" applyFill="1" applyBorder="1" applyAlignment="1">
      <alignment horizontal="center"/>
    </xf>
    <xf numFmtId="0" fontId="4" fillId="3" borderId="15" xfId="1" applyFont="1" applyFill="1" applyBorder="1" applyAlignment="1">
      <alignment horizontal="center"/>
    </xf>
    <xf numFmtId="0" fontId="4" fillId="3" borderId="17" xfId="1" applyFont="1" applyFill="1" applyBorder="1" applyAlignment="1">
      <alignment horizontal="center"/>
    </xf>
    <xf numFmtId="0" fontId="4" fillId="3" borderId="12" xfId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18" xfId="1" applyFont="1" applyFill="1" applyBorder="1" applyAlignment="1">
      <alignment horizontal="center"/>
    </xf>
    <xf numFmtId="0" fontId="4" fillId="3" borderId="16" xfId="1" applyFont="1" applyFill="1" applyBorder="1" applyAlignment="1">
      <alignment horizontal="center"/>
    </xf>
    <xf numFmtId="0" fontId="4" fillId="3" borderId="5" xfId="1" applyFont="1" applyFill="1" applyBorder="1" applyAlignment="1">
      <alignment horizontal="center"/>
    </xf>
    <xf numFmtId="0" fontId="7" fillId="3" borderId="9" xfId="1" applyFont="1" applyFill="1" applyBorder="1"/>
    <xf numFmtId="0" fontId="4" fillId="3" borderId="4" xfId="1" applyFont="1" applyFill="1" applyBorder="1"/>
    <xf numFmtId="0" fontId="4" fillId="3" borderId="10" xfId="1" applyFont="1" applyFill="1" applyBorder="1"/>
    <xf numFmtId="0" fontId="4" fillId="3" borderId="13" xfId="1" applyFont="1" applyFill="1" applyBorder="1"/>
    <xf numFmtId="0" fontId="4" fillId="3" borderId="0" xfId="1" applyFont="1" applyFill="1"/>
    <xf numFmtId="0" fontId="4" fillId="3" borderId="2" xfId="1" applyFont="1" applyFill="1" applyBorder="1"/>
    <xf numFmtId="0" fontId="5" fillId="3" borderId="0" xfId="1" applyFont="1" applyFill="1"/>
    <xf numFmtId="0" fontId="4" fillId="3" borderId="13" xfId="1" applyFont="1" applyFill="1" applyBorder="1" applyAlignment="1">
      <alignment horizontal="right"/>
    </xf>
    <xf numFmtId="0" fontId="6" fillId="3" borderId="0" xfId="1" applyFont="1" applyFill="1"/>
    <xf numFmtId="2" fontId="4" fillId="3" borderId="0" xfId="0" applyNumberFormat="1" applyFont="1" applyFill="1" applyAlignment="1">
      <alignment horizontal="center"/>
    </xf>
    <xf numFmtId="0" fontId="4" fillId="3" borderId="11" xfId="1" applyFont="1" applyFill="1" applyBorder="1"/>
    <xf numFmtId="0" fontId="6" fillId="3" borderId="3" xfId="1" applyFont="1" applyFill="1" applyBorder="1"/>
    <xf numFmtId="0" fontId="4" fillId="3" borderId="3" xfId="1" applyFont="1" applyFill="1" applyBorder="1"/>
    <xf numFmtId="0" fontId="4" fillId="3" borderId="7" xfId="1" applyFont="1" applyFill="1" applyBorder="1"/>
    <xf numFmtId="0" fontId="4" fillId="2" borderId="1" xfId="1" applyFont="1" applyFill="1" applyBorder="1"/>
    <xf numFmtId="0" fontId="13" fillId="0" borderId="0" xfId="4" applyFont="1"/>
    <xf numFmtId="0" fontId="13" fillId="0" borderId="0" xfId="4" applyFont="1" applyAlignment="1">
      <alignment horizontal="center"/>
    </xf>
    <xf numFmtId="0" fontId="13" fillId="4" borderId="9" xfId="4" applyFont="1" applyFill="1" applyBorder="1"/>
    <xf numFmtId="0" fontId="13" fillId="4" borderId="4" xfId="4" applyFont="1" applyFill="1" applyBorder="1"/>
    <xf numFmtId="0" fontId="13" fillId="4" borderId="10" xfId="4" applyFont="1" applyFill="1" applyBorder="1"/>
    <xf numFmtId="0" fontId="13" fillId="5" borderId="9" xfId="4" applyFont="1" applyFill="1" applyBorder="1"/>
    <xf numFmtId="0" fontId="13" fillId="5" borderId="4" xfId="4" applyFont="1" applyFill="1" applyBorder="1"/>
    <xf numFmtId="0" fontId="13" fillId="5" borderId="10" xfId="4" applyFont="1" applyFill="1" applyBorder="1"/>
    <xf numFmtId="0" fontId="13" fillId="4" borderId="13" xfId="4" applyFont="1" applyFill="1" applyBorder="1"/>
    <xf numFmtId="0" fontId="13" fillId="4" borderId="2" xfId="4" applyFont="1" applyFill="1" applyBorder="1"/>
    <xf numFmtId="0" fontId="13" fillId="5" borderId="13" xfId="4" applyFont="1" applyFill="1" applyBorder="1"/>
    <xf numFmtId="0" fontId="13" fillId="5" borderId="0" xfId="4" applyFont="1" applyFill="1"/>
    <xf numFmtId="4" fontId="13" fillId="5" borderId="0" xfId="4" applyNumberFormat="1" applyFont="1" applyFill="1" applyAlignment="1">
      <alignment horizontal="center"/>
    </xf>
    <xf numFmtId="0" fontId="13" fillId="5" borderId="2" xfId="4" applyFont="1" applyFill="1" applyBorder="1"/>
    <xf numFmtId="1" fontId="13" fillId="5" borderId="1" xfId="4" applyNumberFormat="1" applyFont="1" applyFill="1" applyBorder="1"/>
    <xf numFmtId="0" fontId="13" fillId="5" borderId="1" xfId="4" applyFont="1" applyFill="1" applyBorder="1" applyAlignment="1">
      <alignment horizontal="center"/>
    </xf>
    <xf numFmtId="1" fontId="13" fillId="6" borderId="1" xfId="4" applyNumberFormat="1" applyFont="1" applyFill="1" applyBorder="1"/>
    <xf numFmtId="0" fontId="13" fillId="4" borderId="11" xfId="4" applyFont="1" applyFill="1" applyBorder="1"/>
    <xf numFmtId="0" fontId="13" fillId="4" borderId="3" xfId="4" applyFont="1" applyFill="1" applyBorder="1"/>
    <xf numFmtId="0" fontId="13" fillId="4" borderId="7" xfId="4" applyFont="1" applyFill="1" applyBorder="1"/>
    <xf numFmtId="177" fontId="13" fillId="5" borderId="1" xfId="4" applyNumberFormat="1" applyFont="1" applyFill="1" applyBorder="1" applyAlignment="1">
      <alignment horizontal="center"/>
    </xf>
    <xf numFmtId="0" fontId="13" fillId="5" borderId="1" xfId="4" applyFont="1" applyFill="1" applyBorder="1"/>
    <xf numFmtId="177" fontId="13" fillId="5" borderId="0" xfId="4" applyNumberFormat="1" applyFont="1" applyFill="1"/>
    <xf numFmtId="0" fontId="13" fillId="5" borderId="11" xfId="4" applyFont="1" applyFill="1" applyBorder="1"/>
    <xf numFmtId="0" fontId="13" fillId="5" borderId="3" xfId="4" applyFont="1" applyFill="1" applyBorder="1"/>
    <xf numFmtId="0" fontId="13" fillId="5" borderId="7" xfId="4" applyFont="1" applyFill="1" applyBorder="1"/>
    <xf numFmtId="0" fontId="13" fillId="3" borderId="1" xfId="4" applyFont="1" applyFill="1" applyBorder="1" applyAlignment="1">
      <alignment horizontal="center" vertical="center"/>
    </xf>
    <xf numFmtId="0" fontId="13" fillId="3" borderId="13" xfId="4" applyFont="1" applyFill="1" applyBorder="1" applyAlignment="1">
      <alignment vertical="center"/>
    </xf>
    <xf numFmtId="0" fontId="13" fillId="3" borderId="11" xfId="4" applyFont="1" applyFill="1" applyBorder="1"/>
    <xf numFmtId="0" fontId="13" fillId="3" borderId="3" xfId="4" applyFont="1" applyFill="1" applyBorder="1"/>
    <xf numFmtId="0" fontId="13" fillId="3" borderId="4" xfId="4" applyFont="1" applyFill="1" applyBorder="1"/>
    <xf numFmtId="0" fontId="13" fillId="3" borderId="10" xfId="4" applyFont="1" applyFill="1" applyBorder="1"/>
    <xf numFmtId="0" fontId="13" fillId="3" borderId="13" xfId="4" applyFont="1" applyFill="1" applyBorder="1"/>
    <xf numFmtId="0" fontId="13" fillId="3" borderId="0" xfId="4" applyFont="1" applyFill="1"/>
    <xf numFmtId="0" fontId="13" fillId="3" borderId="0" xfId="4" applyFont="1" applyFill="1" applyAlignment="1">
      <alignment horizontal="center"/>
    </xf>
    <xf numFmtId="0" fontId="13" fillId="3" borderId="2" xfId="4" applyFont="1" applyFill="1" applyBorder="1"/>
    <xf numFmtId="0" fontId="13" fillId="0" borderId="2" xfId="4" applyFont="1" applyBorder="1"/>
    <xf numFmtId="0" fontId="13" fillId="4" borderId="0" xfId="4" applyFont="1" applyFill="1" applyAlignment="1">
      <alignment horizontal="center"/>
    </xf>
    <xf numFmtId="0" fontId="13" fillId="3" borderId="0" xfId="4" applyFont="1" applyFill="1" applyAlignment="1">
      <alignment vertical="center"/>
    </xf>
    <xf numFmtId="0" fontId="13" fillId="3" borderId="0" xfId="4" applyFont="1" applyFill="1" applyAlignment="1">
      <alignment horizontal="center" vertical="center"/>
    </xf>
    <xf numFmtId="0" fontId="13" fillId="3" borderId="0" xfId="4" applyFont="1" applyFill="1" applyAlignment="1">
      <alignment horizontal="center" vertical="top"/>
    </xf>
    <xf numFmtId="0" fontId="13" fillId="4" borderId="0" xfId="4" applyFont="1" applyFill="1"/>
    <xf numFmtId="0" fontId="13" fillId="4" borderId="0" xfId="4" applyFont="1" applyFill="1" applyAlignment="1">
      <alignment horizontal="right"/>
    </xf>
    <xf numFmtId="0" fontId="13" fillId="3" borderId="7" xfId="4" applyFont="1" applyFill="1" applyBorder="1"/>
    <xf numFmtId="1" fontId="13" fillId="8" borderId="1" xfId="4" applyNumberFormat="1" applyFont="1" applyFill="1" applyBorder="1"/>
    <xf numFmtId="0" fontId="13" fillId="8" borderId="1" xfId="4" applyFont="1" applyFill="1" applyBorder="1" applyAlignment="1">
      <alignment horizontal="center" vertical="center"/>
    </xf>
    <xf numFmtId="176" fontId="4" fillId="8" borderId="6" xfId="1" applyNumberFormat="1" applyFont="1" applyFill="1" applyBorder="1" applyAlignment="1">
      <alignment horizontal="center"/>
    </xf>
    <xf numFmtId="176" fontId="4" fillId="8" borderId="14" xfId="1" applyNumberFormat="1" applyFont="1" applyFill="1" applyBorder="1" applyAlignment="1">
      <alignment horizontal="center"/>
    </xf>
    <xf numFmtId="176" fontId="4" fillId="8" borderId="20" xfId="1" applyNumberFormat="1" applyFont="1" applyFill="1" applyBorder="1" applyAlignment="1">
      <alignment horizontal="center"/>
    </xf>
    <xf numFmtId="0" fontId="17" fillId="9" borderId="13" xfId="0" applyFont="1" applyFill="1" applyBorder="1"/>
    <xf numFmtId="0" fontId="18" fillId="0" borderId="0" xfId="1" applyFont="1"/>
    <xf numFmtId="0" fontId="19" fillId="0" borderId="0" xfId="1" applyFont="1"/>
    <xf numFmtId="0" fontId="13" fillId="0" borderId="0" xfId="1" applyFont="1" applyAlignment="1">
      <alignment horizontal="center"/>
    </xf>
    <xf numFmtId="0" fontId="13" fillId="0" borderId="0" xfId="1" applyFont="1"/>
    <xf numFmtId="0" fontId="13" fillId="0" borderId="1" xfId="1" applyFont="1" applyBorder="1" applyAlignment="1">
      <alignment horizontal="center"/>
    </xf>
    <xf numFmtId="177" fontId="13" fillId="0" borderId="1" xfId="1" applyNumberFormat="1" applyFont="1" applyBorder="1" applyAlignment="1">
      <alignment horizontal="center"/>
    </xf>
    <xf numFmtId="0" fontId="13" fillId="0" borderId="1" xfId="1" applyFont="1" applyBorder="1"/>
    <xf numFmtId="177" fontId="13" fillId="0" borderId="0" xfId="1" applyNumberFormat="1" applyFont="1"/>
    <xf numFmtId="176" fontId="13" fillId="6" borderId="1" xfId="1" applyNumberFormat="1" applyFont="1" applyFill="1" applyBorder="1" applyAlignment="1">
      <alignment horizontal="center"/>
    </xf>
    <xf numFmtId="0" fontId="13" fillId="3" borderId="1" xfId="1" applyFont="1" applyFill="1" applyBorder="1"/>
    <xf numFmtId="1" fontId="13" fillId="2" borderId="1" xfId="4" applyNumberFormat="1" applyFont="1" applyFill="1" applyBorder="1"/>
    <xf numFmtId="0" fontId="13" fillId="2" borderId="1" xfId="1" applyFont="1" applyFill="1" applyBorder="1"/>
    <xf numFmtId="2" fontId="13" fillId="2" borderId="1" xfId="4" applyNumberFormat="1" applyFont="1" applyFill="1" applyBorder="1"/>
    <xf numFmtId="0" fontId="13" fillId="2" borderId="1" xfId="4" applyFont="1" applyFill="1" applyBorder="1"/>
    <xf numFmtId="178" fontId="13" fillId="2" borderId="1" xfId="1" applyNumberFormat="1" applyFont="1" applyFill="1" applyBorder="1"/>
    <xf numFmtId="179" fontId="13" fillId="2" borderId="1" xfId="1" applyNumberFormat="1" applyFont="1" applyFill="1" applyBorder="1"/>
    <xf numFmtId="176" fontId="13" fillId="2" borderId="1" xfId="1" applyNumberFormat="1" applyFont="1" applyFill="1" applyBorder="1" applyAlignment="1">
      <alignment horizontal="center"/>
    </xf>
    <xf numFmtId="1" fontId="13" fillId="5" borderId="1" xfId="4" applyNumberFormat="1" applyFont="1" applyFill="1" applyBorder="1" applyAlignment="1">
      <alignment horizontal="center"/>
    </xf>
    <xf numFmtId="0" fontId="13" fillId="0" borderId="1" xfId="1" applyFont="1" applyBorder="1" applyAlignment="1">
      <alignment horizontal="right"/>
    </xf>
    <xf numFmtId="2" fontId="16" fillId="2" borderId="5" xfId="1" applyNumberFormat="1" applyFont="1" applyFill="1" applyBorder="1" applyAlignment="1">
      <alignment horizontal="center"/>
    </xf>
    <xf numFmtId="2" fontId="16" fillId="7" borderId="5" xfId="4" applyNumberFormat="1" applyFont="1" applyFill="1" applyBorder="1" applyAlignment="1">
      <alignment horizontal="center"/>
    </xf>
    <xf numFmtId="0" fontId="4" fillId="4" borderId="0" xfId="2" applyFont="1" applyFill="1"/>
    <xf numFmtId="0" fontId="4" fillId="0" borderId="0" xfId="2" applyFont="1"/>
    <xf numFmtId="0" fontId="4" fillId="5" borderId="21" xfId="2" applyFont="1" applyFill="1" applyBorder="1"/>
    <xf numFmtId="0" fontId="4" fillId="5" borderId="22" xfId="2" applyFont="1" applyFill="1" applyBorder="1"/>
    <xf numFmtId="0" fontId="4" fillId="5" borderId="23" xfId="2" applyFont="1" applyFill="1" applyBorder="1"/>
    <xf numFmtId="0" fontId="4" fillId="5" borderId="24" xfId="2" applyFont="1" applyFill="1" applyBorder="1"/>
    <xf numFmtId="0" fontId="4" fillId="5" borderId="0" xfId="2" applyFont="1" applyFill="1"/>
    <xf numFmtId="0" fontId="4" fillId="5" borderId="25" xfId="2" applyFont="1" applyFill="1" applyBorder="1"/>
    <xf numFmtId="0" fontId="20" fillId="5" borderId="0" xfId="3" applyFont="1" applyFill="1" applyBorder="1" applyAlignment="1" applyProtection="1"/>
    <xf numFmtId="0" fontId="4" fillId="5" borderId="26" xfId="2" applyFont="1" applyFill="1" applyBorder="1"/>
    <xf numFmtId="0" fontId="4" fillId="5" borderId="27" xfId="2" applyFont="1" applyFill="1" applyBorder="1"/>
    <xf numFmtId="0" fontId="4" fillId="5" borderId="28" xfId="2" applyFont="1" applyFill="1" applyBorder="1"/>
    <xf numFmtId="0" fontId="4" fillId="3" borderId="0" xfId="2" applyFont="1" applyFill="1"/>
    <xf numFmtId="0" fontId="21" fillId="3" borderId="0" xfId="2" applyFont="1" applyFill="1"/>
    <xf numFmtId="0" fontId="20" fillId="3" borderId="0" xfId="3" applyFont="1" applyFill="1" applyBorder="1" applyAlignment="1" applyProtection="1"/>
    <xf numFmtId="0" fontId="13" fillId="3" borderId="3" xfId="4" applyFont="1" applyFill="1" applyBorder="1" applyAlignment="1">
      <alignment horizontal="center"/>
    </xf>
    <xf numFmtId="0" fontId="15" fillId="3" borderId="3" xfId="2" applyFont="1" applyFill="1" applyBorder="1" applyAlignment="1">
      <alignment horizontal="center"/>
    </xf>
    <xf numFmtId="0" fontId="13" fillId="3" borderId="0" xfId="4" applyFont="1" applyFill="1" applyAlignment="1">
      <alignment horizontal="center" vertical="center"/>
    </xf>
    <xf numFmtId="0" fontId="16" fillId="0" borderId="3" xfId="4" applyFont="1" applyBorder="1" applyAlignment="1">
      <alignment horizontal="center"/>
    </xf>
    <xf numFmtId="0" fontId="13" fillId="3" borderId="21" xfId="4" applyFont="1" applyFill="1" applyBorder="1"/>
    <xf numFmtId="0" fontId="13" fillId="3" borderId="22" xfId="4" applyFont="1" applyFill="1" applyBorder="1"/>
    <xf numFmtId="0" fontId="13" fillId="3" borderId="23" xfId="4" applyFont="1" applyFill="1" applyBorder="1"/>
    <xf numFmtId="0" fontId="13" fillId="3" borderId="24" xfId="4" applyFont="1" applyFill="1" applyBorder="1"/>
    <xf numFmtId="0" fontId="13" fillId="3" borderId="25" xfId="4" applyFont="1" applyFill="1" applyBorder="1"/>
    <xf numFmtId="0" fontId="13" fillId="3" borderId="0" xfId="4" applyFont="1" applyFill="1" applyBorder="1"/>
    <xf numFmtId="0" fontId="13" fillId="0" borderId="0" xfId="4" applyFont="1" applyFill="1" applyBorder="1"/>
    <xf numFmtId="0" fontId="4" fillId="0" borderId="0" xfId="1" applyFont="1" applyFill="1" applyBorder="1"/>
    <xf numFmtId="0" fontId="4" fillId="3" borderId="0" xfId="1" applyFont="1" applyFill="1" applyBorder="1"/>
    <xf numFmtId="0" fontId="4" fillId="3" borderId="24" xfId="1" applyFont="1" applyFill="1" applyBorder="1"/>
    <xf numFmtId="0" fontId="4" fillId="3" borderId="25" xfId="1" applyFont="1" applyFill="1" applyBorder="1"/>
    <xf numFmtId="0" fontId="4" fillId="3" borderId="26" xfId="1" applyFont="1" applyFill="1" applyBorder="1"/>
    <xf numFmtId="0" fontId="4" fillId="3" borderId="27" xfId="1" applyFont="1" applyFill="1" applyBorder="1"/>
    <xf numFmtId="0" fontId="4" fillId="3" borderId="28" xfId="1" applyFont="1" applyFill="1" applyBorder="1"/>
  </cellXfs>
  <cellStyles count="5">
    <cellStyle name="ハイパーリンク 2" xfId="3" xr:uid="{4D2CE829-3F50-B44F-9018-44FFE717CA67}"/>
    <cellStyle name="標準" xfId="0" builtinId="0"/>
    <cellStyle name="標準 2" xfId="2" xr:uid="{55826BC1-AD40-BB43-9775-702EED7EAA18}"/>
    <cellStyle name="標準_L18_M7_N17_N0平均_標準SN.xls" xfId="1" xr:uid="{00000000-0005-0000-0000-000001000000}"/>
    <cellStyle name="標準_L18_M7_N17_N0平均_標準SN.xls 2" xfId="4" xr:uid="{13BFB7AA-4F65-1245-902C-E655C7C5CC6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69FFFF"/>
      <color rgb="FFB1EE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0Bdl7wxMbow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youtube.com/watch?v=l0hzsZq3Tkc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youtube.com/watch?v=5o-Kj2tQeXk" TargetMode="Externa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s://www.youtube.com/watch?v=f9sXtdSFY_0&amp;t=10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254000</xdr:rowOff>
    </xdr:from>
    <xdr:to>
      <xdr:col>3</xdr:col>
      <xdr:colOff>482600</xdr:colOff>
      <xdr:row>21</xdr:row>
      <xdr:rowOff>144957</xdr:rowOff>
    </xdr:to>
    <xdr:pic>
      <xdr:nvPicPr>
        <xdr:cNvPr id="2" name="図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AAEA2E-2D05-A04A-990F-1C76C3AB3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900" y="558800"/>
          <a:ext cx="7772400" cy="47677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3</xdr:col>
      <xdr:colOff>469900</xdr:colOff>
      <xdr:row>43</xdr:row>
      <xdr:rowOff>195757</xdr:rowOff>
    </xdr:to>
    <xdr:pic>
      <xdr:nvPicPr>
        <xdr:cNvPr id="3" name="図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C84983-E601-2048-B6BF-3DEE97795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200" y="5715000"/>
          <a:ext cx="7772400" cy="47677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8</xdr:col>
      <xdr:colOff>228600</xdr:colOff>
      <xdr:row>21</xdr:row>
      <xdr:rowOff>195757</xdr:rowOff>
    </xdr:to>
    <xdr:pic>
      <xdr:nvPicPr>
        <xdr:cNvPr id="4" name="図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C172D8-1F54-4A42-A50E-F0FBFAA00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32800" y="609600"/>
          <a:ext cx="7772400" cy="47677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18</xdr:row>
      <xdr:rowOff>38100</xdr:rowOff>
    </xdr:from>
    <xdr:to>
      <xdr:col>8</xdr:col>
      <xdr:colOff>342900</xdr:colOff>
      <xdr:row>33</xdr:row>
      <xdr:rowOff>228600</xdr:rowOff>
    </xdr:to>
    <xdr:pic>
      <xdr:nvPicPr>
        <xdr:cNvPr id="2" name="図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A8EC46-EFAD-F841-8F00-87D3272AE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5727700"/>
          <a:ext cx="7772400" cy="476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</xdr:colOff>
      <xdr:row>7</xdr:row>
      <xdr:rowOff>114300</xdr:rowOff>
    </xdr:from>
    <xdr:to>
      <xdr:col>7</xdr:col>
      <xdr:colOff>520700</xdr:colOff>
      <xdr:row>15</xdr:row>
      <xdr:rowOff>279400</xdr:rowOff>
    </xdr:to>
    <xdr:sp macro="" textlink="">
      <xdr:nvSpPr>
        <xdr:cNvPr id="2" name="Line 10">
          <a:extLst>
            <a:ext uri="{FF2B5EF4-FFF2-40B4-BE49-F238E27FC236}">
              <a16:creationId xmlns:a16="http://schemas.microsoft.com/office/drawing/2014/main" id="{402B85DD-46EB-CC4A-8E0A-25304CC164CE}"/>
            </a:ext>
          </a:extLst>
        </xdr:cNvPr>
        <xdr:cNvSpPr>
          <a:spLocks noChangeShapeType="1"/>
        </xdr:cNvSpPr>
      </xdr:nvSpPr>
      <xdr:spPr bwMode="auto">
        <a:xfrm flipV="1">
          <a:off x="1409700" y="2349500"/>
          <a:ext cx="2717800" cy="269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50800</xdr:colOff>
      <xdr:row>11</xdr:row>
      <xdr:rowOff>127000</xdr:rowOff>
    </xdr:from>
    <xdr:to>
      <xdr:col>7</xdr:col>
      <xdr:colOff>495300</xdr:colOff>
      <xdr:row>15</xdr:row>
      <xdr:rowOff>279400</xdr:rowOff>
    </xdr:to>
    <xdr:sp macro="" textlink="">
      <xdr:nvSpPr>
        <xdr:cNvPr id="3" name="Line 10">
          <a:extLst>
            <a:ext uri="{FF2B5EF4-FFF2-40B4-BE49-F238E27FC236}">
              <a16:creationId xmlns:a16="http://schemas.microsoft.com/office/drawing/2014/main" id="{798BA75D-D8F6-414A-B726-7DA94EF3DB3E}"/>
            </a:ext>
          </a:extLst>
        </xdr:cNvPr>
        <xdr:cNvSpPr>
          <a:spLocks noChangeShapeType="1"/>
        </xdr:cNvSpPr>
      </xdr:nvSpPr>
      <xdr:spPr bwMode="auto">
        <a:xfrm flipV="1">
          <a:off x="1447800" y="3594100"/>
          <a:ext cx="2654300" cy="1447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215900</xdr:colOff>
      <xdr:row>11</xdr:row>
      <xdr:rowOff>191770</xdr:rowOff>
    </xdr:from>
    <xdr:to>
      <xdr:col>3</xdr:col>
      <xdr:colOff>426720</xdr:colOff>
      <xdr:row>13</xdr:row>
      <xdr:rowOff>9927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7F682999-B17D-C44C-8479-6FF58147F02D}"/>
            </a:ext>
          </a:extLst>
        </xdr:cNvPr>
        <xdr:cNvSpPr txBox="1"/>
      </xdr:nvSpPr>
      <xdr:spPr>
        <a:xfrm>
          <a:off x="2463800" y="2960370"/>
          <a:ext cx="591820" cy="440457"/>
        </a:xfrm>
        <a:prstGeom prst="rect">
          <a:avLst/>
        </a:prstGeom>
        <a:solidFill>
          <a:schemeClr val="bg1">
            <a:lumMod val="85000"/>
          </a:schemeClr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Yu Gothic" panose="020B0400000000000000" pitchFamily="34" charset="-128"/>
              <a:ea typeface="Yu Gothic" panose="020B0400000000000000" pitchFamily="34" charset="-128"/>
            </a:rPr>
            <a:t>3465</a:t>
          </a:r>
        </a:p>
      </xdr:txBody>
    </xdr:sp>
    <xdr:clientData/>
  </xdr:twoCellAnchor>
  <xdr:twoCellAnchor>
    <xdr:from>
      <xdr:col>4</xdr:col>
      <xdr:colOff>203200</xdr:colOff>
      <xdr:row>9</xdr:row>
      <xdr:rowOff>41910</xdr:rowOff>
    </xdr:from>
    <xdr:to>
      <xdr:col>5</xdr:col>
      <xdr:colOff>426720</xdr:colOff>
      <xdr:row>10</xdr:row>
      <xdr:rowOff>99060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2E32A975-32FA-3B43-841D-BD05AF20E2E9}"/>
            </a:ext>
          </a:extLst>
        </xdr:cNvPr>
        <xdr:cNvSpPr txBox="1"/>
      </xdr:nvSpPr>
      <xdr:spPr>
        <a:xfrm>
          <a:off x="3365500" y="2188210"/>
          <a:ext cx="604520" cy="374650"/>
        </a:xfrm>
        <a:prstGeom prst="rect">
          <a:avLst/>
        </a:prstGeom>
        <a:solidFill>
          <a:schemeClr val="bg1">
            <a:lumMod val="85000"/>
          </a:schemeClr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Yu Gothic" panose="020B0400000000000000" pitchFamily="34" charset="-128"/>
              <a:ea typeface="Yu Gothic" panose="020B0400000000000000" pitchFamily="34" charset="-128"/>
            </a:rPr>
            <a:t>6924</a:t>
          </a:r>
        </a:p>
      </xdr:txBody>
    </xdr:sp>
    <xdr:clientData/>
  </xdr:twoCellAnchor>
  <xdr:twoCellAnchor>
    <xdr:from>
      <xdr:col>6</xdr:col>
      <xdr:colOff>165100</xdr:colOff>
      <xdr:row>6</xdr:row>
      <xdr:rowOff>123190</xdr:rowOff>
    </xdr:from>
    <xdr:to>
      <xdr:col>7</xdr:col>
      <xdr:colOff>477520</xdr:colOff>
      <xdr:row>7</xdr:row>
      <xdr:rowOff>193384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6B5FF98-02EC-EF47-9CEA-6618A14573B2}"/>
            </a:ext>
          </a:extLst>
        </xdr:cNvPr>
        <xdr:cNvSpPr txBox="1"/>
      </xdr:nvSpPr>
      <xdr:spPr>
        <a:xfrm>
          <a:off x="4241800" y="1355090"/>
          <a:ext cx="693420" cy="374994"/>
        </a:xfrm>
        <a:prstGeom prst="rect">
          <a:avLst/>
        </a:prstGeom>
        <a:solidFill>
          <a:schemeClr val="bg1">
            <a:lumMod val="85000"/>
          </a:schemeClr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Yu Gothic" panose="020B0400000000000000" pitchFamily="34" charset="-128"/>
              <a:ea typeface="Yu Gothic" panose="020B0400000000000000" pitchFamily="34" charset="-128"/>
            </a:rPr>
            <a:t>10386</a:t>
          </a:r>
        </a:p>
      </xdr:txBody>
    </xdr:sp>
    <xdr:clientData/>
  </xdr:twoCellAnchor>
  <xdr:twoCellAnchor>
    <xdr:from>
      <xdr:col>3</xdr:col>
      <xdr:colOff>427990</xdr:colOff>
      <xdr:row>14</xdr:row>
      <xdr:rowOff>143510</xdr:rowOff>
    </xdr:from>
    <xdr:to>
      <xdr:col>5</xdr:col>
      <xdr:colOff>127000</xdr:colOff>
      <xdr:row>15</xdr:row>
      <xdr:rowOff>188214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1C91ECD0-ECF0-DA46-914B-7A3543490E79}"/>
            </a:ext>
          </a:extLst>
        </xdr:cNvPr>
        <xdr:cNvSpPr txBox="1"/>
      </xdr:nvSpPr>
      <xdr:spPr>
        <a:xfrm>
          <a:off x="3056890" y="3851910"/>
          <a:ext cx="613410" cy="400304"/>
        </a:xfrm>
        <a:prstGeom prst="rect">
          <a:avLst/>
        </a:prstGeom>
        <a:solidFill>
          <a:schemeClr val="bg1">
            <a:lumMod val="85000"/>
          </a:schemeClr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Yu Gothic" panose="020B0400000000000000" pitchFamily="34" charset="-128"/>
              <a:ea typeface="Yu Gothic" panose="020B0400000000000000" pitchFamily="34" charset="-128"/>
            </a:rPr>
            <a:t>2430</a:t>
          </a:r>
        </a:p>
      </xdr:txBody>
    </xdr:sp>
    <xdr:clientData/>
  </xdr:twoCellAnchor>
  <xdr:twoCellAnchor>
    <xdr:from>
      <xdr:col>5</xdr:col>
      <xdr:colOff>295910</xdr:colOff>
      <xdr:row>13</xdr:row>
      <xdr:rowOff>163830</xdr:rowOff>
    </xdr:from>
    <xdr:to>
      <xdr:col>6</xdr:col>
      <xdr:colOff>355600</xdr:colOff>
      <xdr:row>14</xdr:row>
      <xdr:rowOff>210840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898267D6-1D37-054D-8F89-DEC989D356CE}"/>
            </a:ext>
          </a:extLst>
        </xdr:cNvPr>
        <xdr:cNvSpPr txBox="1"/>
      </xdr:nvSpPr>
      <xdr:spPr>
        <a:xfrm>
          <a:off x="3839210" y="3554730"/>
          <a:ext cx="593090" cy="364510"/>
        </a:xfrm>
        <a:prstGeom prst="rect">
          <a:avLst/>
        </a:prstGeom>
        <a:solidFill>
          <a:schemeClr val="bg1">
            <a:lumMod val="85000"/>
          </a:schemeClr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Yu Gothic" panose="020B0400000000000000" pitchFamily="34" charset="-128"/>
              <a:ea typeface="Yu Gothic" panose="020B0400000000000000" pitchFamily="34" charset="-128"/>
            </a:rPr>
            <a:t>4858</a:t>
          </a:r>
        </a:p>
      </xdr:txBody>
    </xdr:sp>
    <xdr:clientData/>
  </xdr:twoCellAnchor>
  <xdr:twoCellAnchor>
    <xdr:from>
      <xdr:col>7</xdr:col>
      <xdr:colOff>224790</xdr:colOff>
      <xdr:row>12</xdr:row>
      <xdr:rowOff>92710</xdr:rowOff>
    </xdr:from>
    <xdr:to>
      <xdr:col>9</xdr:col>
      <xdr:colOff>114300</xdr:colOff>
      <xdr:row>13</xdr:row>
      <xdr:rowOff>139720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647DB58-FEC5-244B-B761-C8B5A15ABFAB}"/>
            </a:ext>
          </a:extLst>
        </xdr:cNvPr>
        <xdr:cNvSpPr txBox="1"/>
      </xdr:nvSpPr>
      <xdr:spPr>
        <a:xfrm>
          <a:off x="4682490" y="3166110"/>
          <a:ext cx="588010" cy="364510"/>
        </a:xfrm>
        <a:prstGeom prst="rect">
          <a:avLst/>
        </a:prstGeom>
        <a:solidFill>
          <a:schemeClr val="bg1">
            <a:lumMod val="85000"/>
          </a:schemeClr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Yu Gothic" panose="020B0400000000000000" pitchFamily="34" charset="-128"/>
              <a:ea typeface="Yu Gothic" panose="020B0400000000000000" pitchFamily="34" charset="-128"/>
            </a:rPr>
            <a:t>7286</a:t>
          </a:r>
        </a:p>
      </xdr:txBody>
    </xdr:sp>
    <xdr:clientData/>
  </xdr:twoCellAnchor>
  <xdr:twoCellAnchor>
    <xdr:from>
      <xdr:col>13</xdr:col>
      <xdr:colOff>431800</xdr:colOff>
      <xdr:row>10</xdr:row>
      <xdr:rowOff>139700</xdr:rowOff>
    </xdr:from>
    <xdr:to>
      <xdr:col>14</xdr:col>
      <xdr:colOff>317500</xdr:colOff>
      <xdr:row>11</xdr:row>
      <xdr:rowOff>76200</xdr:rowOff>
    </xdr:to>
    <xdr:sp macro="" textlink="">
      <xdr:nvSpPr>
        <xdr:cNvPr id="10" name="二等辺三角形 18">
          <a:extLst>
            <a:ext uri="{FF2B5EF4-FFF2-40B4-BE49-F238E27FC236}">
              <a16:creationId xmlns:a16="http://schemas.microsoft.com/office/drawing/2014/main" id="{DD89D271-033E-B744-BA7A-F7684F0A8403}"/>
            </a:ext>
          </a:extLst>
        </xdr:cNvPr>
        <xdr:cNvSpPr>
          <a:spLocks noChangeArrowheads="1"/>
        </xdr:cNvSpPr>
      </xdr:nvSpPr>
      <xdr:spPr bwMode="auto">
        <a:xfrm flipV="1">
          <a:off x="7962900" y="2603500"/>
          <a:ext cx="647700" cy="241300"/>
        </a:xfrm>
        <a:prstGeom prst="triangle">
          <a:avLst>
            <a:gd name="adj" fmla="val 50000"/>
          </a:avLst>
        </a:prstGeom>
        <a:solidFill>
          <a:srgbClr val="A6A6A6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172357</xdr:colOff>
      <xdr:row>13</xdr:row>
      <xdr:rowOff>248556</xdr:rowOff>
    </xdr:from>
    <xdr:to>
      <xdr:col>3</xdr:col>
      <xdr:colOff>312057</xdr:colOff>
      <xdr:row>14</xdr:row>
      <xdr:rowOff>70756</xdr:rowOff>
    </xdr:to>
    <xdr:sp macro="" textlink="">
      <xdr:nvSpPr>
        <xdr:cNvPr id="11" name="円/楕円 10">
          <a:extLst>
            <a:ext uri="{FF2B5EF4-FFF2-40B4-BE49-F238E27FC236}">
              <a16:creationId xmlns:a16="http://schemas.microsoft.com/office/drawing/2014/main" id="{C2DA060C-2F3C-884A-9863-4B55A124BD14}"/>
            </a:ext>
          </a:extLst>
        </xdr:cNvPr>
        <xdr:cNvSpPr/>
      </xdr:nvSpPr>
      <xdr:spPr bwMode="auto">
        <a:xfrm>
          <a:off x="1950357" y="4337956"/>
          <a:ext cx="139700" cy="139700"/>
        </a:xfrm>
        <a:prstGeom prst="ellipse">
          <a:avLst/>
        </a:prstGeom>
        <a:solidFill>
          <a:srgbClr val="FF0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181428</xdr:colOff>
      <xdr:row>13</xdr:row>
      <xdr:rowOff>18142</xdr:rowOff>
    </xdr:from>
    <xdr:to>
      <xdr:col>5</xdr:col>
      <xdr:colOff>321128</xdr:colOff>
      <xdr:row>13</xdr:row>
      <xdr:rowOff>157842</xdr:rowOff>
    </xdr:to>
    <xdr:sp macro="" textlink="">
      <xdr:nvSpPr>
        <xdr:cNvPr id="12" name="円/楕円 11">
          <a:extLst>
            <a:ext uri="{FF2B5EF4-FFF2-40B4-BE49-F238E27FC236}">
              <a16:creationId xmlns:a16="http://schemas.microsoft.com/office/drawing/2014/main" id="{04B9FFCA-FEF5-9C43-BB9A-4ECA04A5E313}"/>
            </a:ext>
          </a:extLst>
        </xdr:cNvPr>
        <xdr:cNvSpPr/>
      </xdr:nvSpPr>
      <xdr:spPr bwMode="auto">
        <a:xfrm>
          <a:off x="3724728" y="3409042"/>
          <a:ext cx="139700" cy="139700"/>
        </a:xfrm>
        <a:prstGeom prst="ellipse">
          <a:avLst/>
        </a:prstGeom>
        <a:solidFill>
          <a:srgbClr val="FF0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163286</xdr:colOff>
      <xdr:row>10</xdr:row>
      <xdr:rowOff>272143</xdr:rowOff>
    </xdr:from>
    <xdr:to>
      <xdr:col>5</xdr:col>
      <xdr:colOff>302986</xdr:colOff>
      <xdr:row>11</xdr:row>
      <xdr:rowOff>103414</xdr:rowOff>
    </xdr:to>
    <xdr:sp macro="" textlink="">
      <xdr:nvSpPr>
        <xdr:cNvPr id="13" name="円/楕円 12">
          <a:extLst>
            <a:ext uri="{FF2B5EF4-FFF2-40B4-BE49-F238E27FC236}">
              <a16:creationId xmlns:a16="http://schemas.microsoft.com/office/drawing/2014/main" id="{69821A0A-2152-BD47-8CBD-B453A2A33976}"/>
            </a:ext>
          </a:extLst>
        </xdr:cNvPr>
        <xdr:cNvSpPr/>
      </xdr:nvSpPr>
      <xdr:spPr bwMode="auto">
        <a:xfrm>
          <a:off x="3706586" y="2735943"/>
          <a:ext cx="139700" cy="136071"/>
        </a:xfrm>
        <a:prstGeom prst="ellipse">
          <a:avLst/>
        </a:prstGeom>
        <a:solidFill>
          <a:srgbClr val="FF0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181428</xdr:colOff>
      <xdr:row>11</xdr:row>
      <xdr:rowOff>181428</xdr:rowOff>
    </xdr:from>
    <xdr:to>
      <xdr:col>7</xdr:col>
      <xdr:colOff>321128</xdr:colOff>
      <xdr:row>12</xdr:row>
      <xdr:rowOff>12699</xdr:rowOff>
    </xdr:to>
    <xdr:sp macro="" textlink="">
      <xdr:nvSpPr>
        <xdr:cNvPr id="14" name="円/楕円 13">
          <a:extLst>
            <a:ext uri="{FF2B5EF4-FFF2-40B4-BE49-F238E27FC236}">
              <a16:creationId xmlns:a16="http://schemas.microsoft.com/office/drawing/2014/main" id="{527F0A48-78E0-F144-A484-3FCE7A93CB94}"/>
            </a:ext>
          </a:extLst>
        </xdr:cNvPr>
        <xdr:cNvSpPr/>
      </xdr:nvSpPr>
      <xdr:spPr bwMode="auto">
        <a:xfrm>
          <a:off x="4639128" y="2950028"/>
          <a:ext cx="139700" cy="136071"/>
        </a:xfrm>
        <a:prstGeom prst="ellipse">
          <a:avLst/>
        </a:prstGeom>
        <a:solidFill>
          <a:srgbClr val="FF0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172357</xdr:colOff>
      <xdr:row>8</xdr:row>
      <xdr:rowOff>0</xdr:rowOff>
    </xdr:from>
    <xdr:to>
      <xdr:col>7</xdr:col>
      <xdr:colOff>312057</xdr:colOff>
      <xdr:row>8</xdr:row>
      <xdr:rowOff>139700</xdr:rowOff>
    </xdr:to>
    <xdr:sp macro="" textlink="">
      <xdr:nvSpPr>
        <xdr:cNvPr id="15" name="円/楕円 14">
          <a:extLst>
            <a:ext uri="{FF2B5EF4-FFF2-40B4-BE49-F238E27FC236}">
              <a16:creationId xmlns:a16="http://schemas.microsoft.com/office/drawing/2014/main" id="{573D355A-2824-6F49-A38E-7F24DA965990}"/>
            </a:ext>
          </a:extLst>
        </xdr:cNvPr>
        <xdr:cNvSpPr/>
      </xdr:nvSpPr>
      <xdr:spPr bwMode="auto">
        <a:xfrm>
          <a:off x="4630057" y="1841500"/>
          <a:ext cx="139700" cy="139700"/>
        </a:xfrm>
        <a:prstGeom prst="ellipse">
          <a:avLst/>
        </a:prstGeom>
        <a:solidFill>
          <a:srgbClr val="FF0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163286</xdr:colOff>
      <xdr:row>14</xdr:row>
      <xdr:rowOff>257628</xdr:rowOff>
    </xdr:from>
    <xdr:to>
      <xdr:col>3</xdr:col>
      <xdr:colOff>302986</xdr:colOff>
      <xdr:row>15</xdr:row>
      <xdr:rowOff>41728</xdr:rowOff>
    </xdr:to>
    <xdr:sp macro="" textlink="">
      <xdr:nvSpPr>
        <xdr:cNvPr id="16" name="円/楕円 15">
          <a:extLst>
            <a:ext uri="{FF2B5EF4-FFF2-40B4-BE49-F238E27FC236}">
              <a16:creationId xmlns:a16="http://schemas.microsoft.com/office/drawing/2014/main" id="{A9F06865-4E23-1140-9526-96395437B751}"/>
            </a:ext>
          </a:extLst>
        </xdr:cNvPr>
        <xdr:cNvSpPr/>
      </xdr:nvSpPr>
      <xdr:spPr bwMode="auto">
        <a:xfrm>
          <a:off x="1941286" y="4664528"/>
          <a:ext cx="139700" cy="139700"/>
        </a:xfrm>
        <a:prstGeom prst="ellipse">
          <a:avLst/>
        </a:prstGeom>
        <a:solidFill>
          <a:srgbClr val="FF0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334433</xdr:colOff>
      <xdr:row>9</xdr:row>
      <xdr:rowOff>200237</xdr:rowOff>
    </xdr:from>
    <xdr:to>
      <xdr:col>4</xdr:col>
      <xdr:colOff>11853</xdr:colOff>
      <xdr:row>11</xdr:row>
      <xdr:rowOff>18394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35E206F-6036-6849-A1BE-F0D42561BF9C}"/>
            </a:ext>
          </a:extLst>
        </xdr:cNvPr>
        <xdr:cNvSpPr txBox="1"/>
      </xdr:nvSpPr>
      <xdr:spPr>
        <a:xfrm>
          <a:off x="3162300" y="3053504"/>
          <a:ext cx="591820" cy="444690"/>
        </a:xfrm>
        <a:prstGeom prst="rect">
          <a:avLst/>
        </a:prstGeom>
        <a:solidFill>
          <a:schemeClr val="bg1">
            <a:lumMod val="85000"/>
          </a:schemeClr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 rtl="0">
            <a:defRPr sz="1000"/>
          </a:pPr>
          <a:r>
            <a:rPr lang="en-US" altLang="ja-JP" sz="1400" b="0" i="0" u="none" strike="noStrike" baseline="0">
              <a:solidFill>
                <a:srgbClr val="000000"/>
              </a:solidFill>
              <a:latin typeface="Yu Gothic" panose="020B0400000000000000" pitchFamily="34" charset="-128"/>
              <a:ea typeface="Yu Gothic" panose="020B0400000000000000" pitchFamily="34" charset="-128"/>
            </a:rPr>
            <a:t>2.9</a:t>
          </a:r>
          <a:endParaRPr lang="ja-JP" altLang="en-US" sz="1400" b="0" i="0" u="none" strike="noStrike" baseline="0">
            <a:solidFill>
              <a:srgbClr val="000000"/>
            </a:solidFill>
            <a:latin typeface="Yu Gothic" panose="020B0400000000000000" pitchFamily="34" charset="-128"/>
            <a:ea typeface="Yu Gothic" panose="020B0400000000000000" pitchFamily="34" charset="-128"/>
          </a:endParaRPr>
        </a:p>
      </xdr:txBody>
    </xdr:sp>
    <xdr:clientData/>
  </xdr:twoCellAnchor>
  <xdr:twoCellAnchor>
    <xdr:from>
      <xdr:col>4</xdr:col>
      <xdr:colOff>329777</xdr:colOff>
      <xdr:row>13</xdr:row>
      <xdr:rowOff>104564</xdr:rowOff>
    </xdr:from>
    <xdr:to>
      <xdr:col>6</xdr:col>
      <xdr:colOff>8467</xdr:colOff>
      <xdr:row>14</xdr:row>
      <xdr:rowOff>151574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7A24560E-30A8-644A-9E17-41B8B8091E52}"/>
            </a:ext>
          </a:extLst>
        </xdr:cNvPr>
        <xdr:cNvSpPr txBox="1"/>
      </xdr:nvSpPr>
      <xdr:spPr>
        <a:xfrm>
          <a:off x="4072044" y="4210897"/>
          <a:ext cx="593090" cy="368744"/>
        </a:xfrm>
        <a:prstGeom prst="rect">
          <a:avLst/>
        </a:prstGeom>
        <a:solidFill>
          <a:schemeClr val="bg1">
            <a:lumMod val="85000"/>
          </a:schemeClr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 rtl="0">
            <a:defRPr sz="1000"/>
          </a:pPr>
          <a:r>
            <a:rPr lang="en-US" altLang="ja-JP" sz="1400" b="0" i="0" u="none" strike="noStrike" baseline="0">
              <a:solidFill>
                <a:srgbClr val="000000"/>
              </a:solidFill>
              <a:latin typeface="Yu Gothic" panose="020B0400000000000000" pitchFamily="34" charset="-128"/>
              <a:ea typeface="Yu Gothic" panose="020B0400000000000000" pitchFamily="34" charset="-128"/>
            </a:rPr>
            <a:t>2.2</a:t>
          </a:r>
          <a:endParaRPr lang="ja-JP" altLang="en-US" sz="1400" b="0" i="0" u="none" strike="noStrike" baseline="0">
            <a:solidFill>
              <a:srgbClr val="000000"/>
            </a:solidFill>
            <a:latin typeface="Yu Gothic" panose="020B0400000000000000" pitchFamily="34" charset="-128"/>
            <a:ea typeface="Yu Gothic" panose="020B0400000000000000" pitchFamily="34" charset="-128"/>
          </a:endParaRPr>
        </a:p>
      </xdr:txBody>
    </xdr:sp>
    <xdr:clientData/>
  </xdr:twoCellAnchor>
  <xdr:twoCellAnchor>
    <xdr:from>
      <xdr:col>13</xdr:col>
      <xdr:colOff>431800</xdr:colOff>
      <xdr:row>10</xdr:row>
      <xdr:rowOff>139700</xdr:rowOff>
    </xdr:from>
    <xdr:to>
      <xdr:col>14</xdr:col>
      <xdr:colOff>317500</xdr:colOff>
      <xdr:row>11</xdr:row>
      <xdr:rowOff>76200</xdr:rowOff>
    </xdr:to>
    <xdr:sp macro="" textlink="">
      <xdr:nvSpPr>
        <xdr:cNvPr id="10" name="二等辺三角形 18">
          <a:extLst>
            <a:ext uri="{FF2B5EF4-FFF2-40B4-BE49-F238E27FC236}">
              <a16:creationId xmlns:a16="http://schemas.microsoft.com/office/drawing/2014/main" id="{CC57F4D6-4C71-AF44-BFE2-D355F7ED5988}"/>
            </a:ext>
          </a:extLst>
        </xdr:cNvPr>
        <xdr:cNvSpPr>
          <a:spLocks noChangeArrowheads="1"/>
        </xdr:cNvSpPr>
      </xdr:nvSpPr>
      <xdr:spPr bwMode="auto">
        <a:xfrm flipV="1">
          <a:off x="8534400" y="3302000"/>
          <a:ext cx="647700" cy="241300"/>
        </a:xfrm>
        <a:prstGeom prst="triangle">
          <a:avLst>
            <a:gd name="adj" fmla="val 50000"/>
          </a:avLst>
        </a:prstGeom>
        <a:solidFill>
          <a:srgbClr val="A6A6A6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193524</xdr:colOff>
      <xdr:row>11</xdr:row>
      <xdr:rowOff>87689</xdr:rowOff>
    </xdr:from>
    <xdr:to>
      <xdr:col>3</xdr:col>
      <xdr:colOff>333224</xdr:colOff>
      <xdr:row>11</xdr:row>
      <xdr:rowOff>227389</xdr:rowOff>
    </xdr:to>
    <xdr:sp macro="" textlink="">
      <xdr:nvSpPr>
        <xdr:cNvPr id="11" name="円/楕円 10">
          <a:extLst>
            <a:ext uri="{FF2B5EF4-FFF2-40B4-BE49-F238E27FC236}">
              <a16:creationId xmlns:a16="http://schemas.microsoft.com/office/drawing/2014/main" id="{FBFBE2DB-0F6D-9A46-A340-0893E0932427}"/>
            </a:ext>
          </a:extLst>
        </xdr:cNvPr>
        <xdr:cNvSpPr/>
      </xdr:nvSpPr>
      <xdr:spPr bwMode="auto">
        <a:xfrm>
          <a:off x="3402391" y="3567489"/>
          <a:ext cx="139700" cy="139700"/>
        </a:xfrm>
        <a:prstGeom prst="ellipse">
          <a:avLst/>
        </a:prstGeom>
        <a:solidFill>
          <a:srgbClr val="FF0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172962</xdr:colOff>
      <xdr:row>12</xdr:row>
      <xdr:rowOff>179008</xdr:rowOff>
    </xdr:from>
    <xdr:to>
      <xdr:col>5</xdr:col>
      <xdr:colOff>312662</xdr:colOff>
      <xdr:row>12</xdr:row>
      <xdr:rowOff>318708</xdr:rowOff>
    </xdr:to>
    <xdr:sp macro="" textlink="">
      <xdr:nvSpPr>
        <xdr:cNvPr id="12" name="円/楕円 11">
          <a:extLst>
            <a:ext uri="{FF2B5EF4-FFF2-40B4-BE49-F238E27FC236}">
              <a16:creationId xmlns:a16="http://schemas.microsoft.com/office/drawing/2014/main" id="{E67763B8-46A5-8A49-B8CA-72EA50F83078}"/>
            </a:ext>
          </a:extLst>
        </xdr:cNvPr>
        <xdr:cNvSpPr/>
      </xdr:nvSpPr>
      <xdr:spPr bwMode="auto">
        <a:xfrm>
          <a:off x="4296229" y="3963608"/>
          <a:ext cx="139700" cy="139700"/>
        </a:xfrm>
        <a:prstGeom prst="ellipse">
          <a:avLst/>
        </a:prstGeom>
        <a:solidFill>
          <a:srgbClr val="FF0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180219</xdr:colOff>
      <xdr:row>11</xdr:row>
      <xdr:rowOff>9676</xdr:rowOff>
    </xdr:from>
    <xdr:to>
      <xdr:col>5</xdr:col>
      <xdr:colOff>319919</xdr:colOff>
      <xdr:row>11</xdr:row>
      <xdr:rowOff>145747</xdr:rowOff>
    </xdr:to>
    <xdr:sp macro="" textlink="">
      <xdr:nvSpPr>
        <xdr:cNvPr id="13" name="円/楕円 12">
          <a:extLst>
            <a:ext uri="{FF2B5EF4-FFF2-40B4-BE49-F238E27FC236}">
              <a16:creationId xmlns:a16="http://schemas.microsoft.com/office/drawing/2014/main" id="{A9B13686-42F1-8A43-982B-216EBFB734E3}"/>
            </a:ext>
          </a:extLst>
        </xdr:cNvPr>
        <xdr:cNvSpPr/>
      </xdr:nvSpPr>
      <xdr:spPr bwMode="auto">
        <a:xfrm>
          <a:off x="4303486" y="3489476"/>
          <a:ext cx="139700" cy="136071"/>
        </a:xfrm>
        <a:prstGeom prst="ellipse">
          <a:avLst/>
        </a:prstGeom>
        <a:solidFill>
          <a:srgbClr val="FF0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181428</xdr:colOff>
      <xdr:row>11</xdr:row>
      <xdr:rowOff>181428</xdr:rowOff>
    </xdr:from>
    <xdr:to>
      <xdr:col>7</xdr:col>
      <xdr:colOff>321128</xdr:colOff>
      <xdr:row>12</xdr:row>
      <xdr:rowOff>12699</xdr:rowOff>
    </xdr:to>
    <xdr:sp macro="" textlink="">
      <xdr:nvSpPr>
        <xdr:cNvPr id="14" name="円/楕円 13">
          <a:extLst>
            <a:ext uri="{FF2B5EF4-FFF2-40B4-BE49-F238E27FC236}">
              <a16:creationId xmlns:a16="http://schemas.microsoft.com/office/drawing/2014/main" id="{C43C2DEE-1958-DA43-9284-EDC06F631EBB}"/>
            </a:ext>
          </a:extLst>
        </xdr:cNvPr>
        <xdr:cNvSpPr/>
      </xdr:nvSpPr>
      <xdr:spPr bwMode="auto">
        <a:xfrm>
          <a:off x="5210628" y="3648528"/>
          <a:ext cx="139700" cy="136071"/>
        </a:xfrm>
        <a:prstGeom prst="ellipse">
          <a:avLst/>
        </a:prstGeom>
        <a:solidFill>
          <a:srgbClr val="FF0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189290</xdr:colOff>
      <xdr:row>9</xdr:row>
      <xdr:rowOff>296333</xdr:rowOff>
    </xdr:from>
    <xdr:to>
      <xdr:col>7</xdr:col>
      <xdr:colOff>328990</xdr:colOff>
      <xdr:row>10</xdr:row>
      <xdr:rowOff>114300</xdr:rowOff>
    </xdr:to>
    <xdr:sp macro="" textlink="">
      <xdr:nvSpPr>
        <xdr:cNvPr id="15" name="円/楕円 14">
          <a:extLst>
            <a:ext uri="{FF2B5EF4-FFF2-40B4-BE49-F238E27FC236}">
              <a16:creationId xmlns:a16="http://schemas.microsoft.com/office/drawing/2014/main" id="{817CDF16-1C6D-2D44-AADE-7A0982FC2FE2}"/>
            </a:ext>
          </a:extLst>
        </xdr:cNvPr>
        <xdr:cNvSpPr/>
      </xdr:nvSpPr>
      <xdr:spPr bwMode="auto">
        <a:xfrm>
          <a:off x="5226957" y="3149600"/>
          <a:ext cx="139700" cy="139700"/>
        </a:xfrm>
        <a:prstGeom prst="ellipse">
          <a:avLst/>
        </a:prstGeom>
        <a:solidFill>
          <a:srgbClr val="FF0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171752</xdr:colOff>
      <xdr:row>13</xdr:row>
      <xdr:rowOff>3628</xdr:rowOff>
    </xdr:from>
    <xdr:to>
      <xdr:col>3</xdr:col>
      <xdr:colOff>311452</xdr:colOff>
      <xdr:row>13</xdr:row>
      <xdr:rowOff>143328</xdr:rowOff>
    </xdr:to>
    <xdr:sp macro="" textlink="">
      <xdr:nvSpPr>
        <xdr:cNvPr id="16" name="円/楕円 15">
          <a:extLst>
            <a:ext uri="{FF2B5EF4-FFF2-40B4-BE49-F238E27FC236}">
              <a16:creationId xmlns:a16="http://schemas.microsoft.com/office/drawing/2014/main" id="{4A9F2BF1-1129-F041-B9A7-7053409F866B}"/>
            </a:ext>
          </a:extLst>
        </xdr:cNvPr>
        <xdr:cNvSpPr/>
      </xdr:nvSpPr>
      <xdr:spPr bwMode="auto">
        <a:xfrm>
          <a:off x="3380619" y="4109961"/>
          <a:ext cx="139700" cy="139700"/>
        </a:xfrm>
        <a:prstGeom prst="ellipse">
          <a:avLst/>
        </a:prstGeom>
        <a:solidFill>
          <a:srgbClr val="FF0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292100</xdr:colOff>
      <xdr:row>8</xdr:row>
      <xdr:rowOff>101600</xdr:rowOff>
    </xdr:from>
    <xdr:to>
      <xdr:col>8</xdr:col>
      <xdr:colOff>38100</xdr:colOff>
      <xdr:row>13</xdr:row>
      <xdr:rowOff>88900</xdr:rowOff>
    </xdr:to>
    <xdr:sp macro="" textlink="">
      <xdr:nvSpPr>
        <xdr:cNvPr id="17" name="Freeform 13">
          <a:extLst>
            <a:ext uri="{FF2B5EF4-FFF2-40B4-BE49-F238E27FC236}">
              <a16:creationId xmlns:a16="http://schemas.microsoft.com/office/drawing/2014/main" id="{72C444A6-9B16-C549-9156-CC06B62AAEB7}"/>
            </a:ext>
          </a:extLst>
        </xdr:cNvPr>
        <xdr:cNvSpPr>
          <a:spLocks/>
        </xdr:cNvSpPr>
      </xdr:nvSpPr>
      <xdr:spPr bwMode="auto">
        <a:xfrm>
          <a:off x="3119967" y="2650067"/>
          <a:ext cx="2489200" cy="1545166"/>
        </a:xfrm>
        <a:custGeom>
          <a:avLst/>
          <a:gdLst>
            <a:gd name="T0" fmla="*/ 0 w 175"/>
            <a:gd name="T1" fmla="*/ 2147483647 h 94"/>
            <a:gd name="T2" fmla="*/ 2147483647 w 175"/>
            <a:gd name="T3" fmla="*/ 2147483647 h 94"/>
            <a:gd name="T4" fmla="*/ 2147483647 w 175"/>
            <a:gd name="T5" fmla="*/ 2147483647 h 94"/>
            <a:gd name="T6" fmla="*/ 2147483647 w 175"/>
            <a:gd name="T7" fmla="*/ 0 h 94"/>
            <a:gd name="T8" fmla="*/ 0 60000 65536"/>
            <a:gd name="T9" fmla="*/ 0 60000 65536"/>
            <a:gd name="T10" fmla="*/ 0 60000 65536"/>
            <a:gd name="T11" fmla="*/ 0 60000 65536"/>
            <a:gd name="T12" fmla="*/ 0 w 175"/>
            <a:gd name="T13" fmla="*/ 0 h 94"/>
            <a:gd name="T14" fmla="*/ 175 w 175"/>
            <a:gd name="T15" fmla="*/ 94 h 9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75" h="94">
              <a:moveTo>
                <a:pt x="0" y="94"/>
              </a:moveTo>
              <a:cubicBezTo>
                <a:pt x="16" y="70"/>
                <a:pt x="32" y="47"/>
                <a:pt x="52" y="42"/>
              </a:cubicBezTo>
              <a:cubicBezTo>
                <a:pt x="72" y="37"/>
                <a:pt x="100" y="72"/>
                <a:pt x="120" y="65"/>
              </a:cubicBezTo>
              <a:cubicBezTo>
                <a:pt x="140" y="58"/>
                <a:pt x="157" y="29"/>
                <a:pt x="175" y="0"/>
              </a:cubicBezTo>
            </a:path>
          </a:pathLst>
        </a:cu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304800</xdr:colOff>
      <xdr:row>9</xdr:row>
      <xdr:rowOff>279400</xdr:rowOff>
    </xdr:from>
    <xdr:to>
      <xdr:col>8</xdr:col>
      <xdr:colOff>50800</xdr:colOff>
      <xdr:row>14</xdr:row>
      <xdr:rowOff>254000</xdr:rowOff>
    </xdr:to>
    <xdr:sp macro="" textlink="">
      <xdr:nvSpPr>
        <xdr:cNvPr id="18" name="Freeform 13">
          <a:extLst>
            <a:ext uri="{FF2B5EF4-FFF2-40B4-BE49-F238E27FC236}">
              <a16:creationId xmlns:a16="http://schemas.microsoft.com/office/drawing/2014/main" id="{1A8230EE-9648-6A4A-AB62-D6BC5D885D9E}"/>
            </a:ext>
          </a:extLst>
        </xdr:cNvPr>
        <xdr:cNvSpPr>
          <a:spLocks/>
        </xdr:cNvSpPr>
      </xdr:nvSpPr>
      <xdr:spPr bwMode="auto">
        <a:xfrm>
          <a:off x="3124200" y="3124200"/>
          <a:ext cx="2489200" cy="1536700"/>
        </a:xfrm>
        <a:custGeom>
          <a:avLst/>
          <a:gdLst>
            <a:gd name="T0" fmla="*/ 0 w 175"/>
            <a:gd name="T1" fmla="*/ 2147483647 h 94"/>
            <a:gd name="T2" fmla="*/ 2147483647 w 175"/>
            <a:gd name="T3" fmla="*/ 2147483647 h 94"/>
            <a:gd name="T4" fmla="*/ 2147483647 w 175"/>
            <a:gd name="T5" fmla="*/ 2147483647 h 94"/>
            <a:gd name="T6" fmla="*/ 2147483647 w 175"/>
            <a:gd name="T7" fmla="*/ 0 h 94"/>
            <a:gd name="T8" fmla="*/ 0 60000 65536"/>
            <a:gd name="T9" fmla="*/ 0 60000 65536"/>
            <a:gd name="T10" fmla="*/ 0 60000 65536"/>
            <a:gd name="T11" fmla="*/ 0 60000 65536"/>
            <a:gd name="T12" fmla="*/ 0 w 175"/>
            <a:gd name="T13" fmla="*/ 0 h 94"/>
            <a:gd name="T14" fmla="*/ 175 w 175"/>
            <a:gd name="T15" fmla="*/ 94 h 9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75" h="94">
              <a:moveTo>
                <a:pt x="0" y="94"/>
              </a:moveTo>
              <a:cubicBezTo>
                <a:pt x="16" y="70"/>
                <a:pt x="32" y="47"/>
                <a:pt x="52" y="42"/>
              </a:cubicBezTo>
              <a:cubicBezTo>
                <a:pt x="72" y="37"/>
                <a:pt x="100" y="72"/>
                <a:pt x="120" y="65"/>
              </a:cubicBezTo>
              <a:cubicBezTo>
                <a:pt x="140" y="58"/>
                <a:pt x="157" y="29"/>
                <a:pt x="175" y="0"/>
              </a:cubicBezTo>
            </a:path>
          </a:pathLst>
        </a:cu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317923</xdr:colOff>
      <xdr:row>13</xdr:row>
      <xdr:rowOff>211244</xdr:rowOff>
    </xdr:from>
    <xdr:to>
      <xdr:col>4</xdr:col>
      <xdr:colOff>16933</xdr:colOff>
      <xdr:row>14</xdr:row>
      <xdr:rowOff>289814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C55F1F7A-BB2A-AC45-8902-73ACB16BAF23}"/>
            </a:ext>
          </a:extLst>
        </xdr:cNvPr>
        <xdr:cNvSpPr txBox="1"/>
      </xdr:nvSpPr>
      <xdr:spPr>
        <a:xfrm>
          <a:off x="3145790" y="4317577"/>
          <a:ext cx="613410" cy="400304"/>
        </a:xfrm>
        <a:prstGeom prst="rect">
          <a:avLst/>
        </a:prstGeom>
        <a:solidFill>
          <a:schemeClr val="bg1">
            <a:lumMod val="85000"/>
          </a:schemeClr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 rtl="0">
            <a:defRPr sz="1000"/>
          </a:pPr>
          <a:r>
            <a:rPr lang="en-US" altLang="ja-JP" sz="1400" b="0" i="0" u="none" strike="noStrike" baseline="0">
              <a:solidFill>
                <a:srgbClr val="000000"/>
              </a:solidFill>
              <a:latin typeface="Yu Gothic" panose="020B0400000000000000" pitchFamily="34" charset="-128"/>
              <a:ea typeface="Yu Gothic" panose="020B0400000000000000" pitchFamily="34" charset="-128"/>
            </a:rPr>
            <a:t>2.0</a:t>
          </a:r>
          <a:endParaRPr lang="ja-JP" altLang="en-US" sz="1400" b="0" i="0" u="none" strike="noStrike" baseline="0">
            <a:solidFill>
              <a:srgbClr val="000000"/>
            </a:solidFill>
            <a:latin typeface="Yu Gothic" panose="020B0400000000000000" pitchFamily="34" charset="-128"/>
            <a:ea typeface="Yu Gothic" panose="020B0400000000000000" pitchFamily="34" charset="-128"/>
          </a:endParaRPr>
        </a:p>
      </xdr:txBody>
    </xdr:sp>
    <xdr:clientData/>
  </xdr:twoCellAnchor>
  <xdr:twoCellAnchor>
    <xdr:from>
      <xdr:col>6</xdr:col>
      <xdr:colOff>326390</xdr:colOff>
      <xdr:row>12</xdr:row>
      <xdr:rowOff>84243</xdr:rowOff>
    </xdr:from>
    <xdr:to>
      <xdr:col>8</xdr:col>
      <xdr:colOff>4233</xdr:colOff>
      <xdr:row>13</xdr:row>
      <xdr:rowOff>131253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C15625B-716B-4A4C-81DA-B9280FB06C66}"/>
            </a:ext>
          </a:extLst>
        </xdr:cNvPr>
        <xdr:cNvSpPr txBox="1"/>
      </xdr:nvSpPr>
      <xdr:spPr>
        <a:xfrm>
          <a:off x="4983057" y="3868843"/>
          <a:ext cx="592243" cy="368743"/>
        </a:xfrm>
        <a:prstGeom prst="rect">
          <a:avLst/>
        </a:prstGeom>
        <a:solidFill>
          <a:schemeClr val="bg1">
            <a:lumMod val="85000"/>
          </a:schemeClr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 rtl="0">
            <a:defRPr sz="1000"/>
          </a:pPr>
          <a:r>
            <a:rPr lang="en-US" altLang="ja-JP" sz="1400" b="0" i="0" u="none" strike="noStrike" baseline="0">
              <a:solidFill>
                <a:srgbClr val="000000"/>
              </a:solidFill>
              <a:latin typeface="Yu Gothic" panose="020B0400000000000000" pitchFamily="34" charset="-128"/>
              <a:ea typeface="Yu Gothic" panose="020B0400000000000000" pitchFamily="34" charset="-128"/>
            </a:rPr>
            <a:t>2.5</a:t>
          </a:r>
          <a:endParaRPr lang="ja-JP" altLang="en-US" sz="1400" b="0" i="0" u="none" strike="noStrike" baseline="0">
            <a:solidFill>
              <a:srgbClr val="000000"/>
            </a:solidFill>
            <a:latin typeface="Yu Gothic" panose="020B0400000000000000" pitchFamily="34" charset="-128"/>
            <a:ea typeface="Yu Gothic" panose="020B0400000000000000" pitchFamily="34" charset="-128"/>
          </a:endParaRPr>
        </a:p>
      </xdr:txBody>
    </xdr:sp>
    <xdr:clientData/>
  </xdr:twoCellAnchor>
  <xdr:twoCellAnchor>
    <xdr:from>
      <xdr:col>6</xdr:col>
      <xdr:colOff>300567</xdr:colOff>
      <xdr:row>8</xdr:row>
      <xdr:rowOff>148590</xdr:rowOff>
    </xdr:from>
    <xdr:to>
      <xdr:col>8</xdr:col>
      <xdr:colOff>79587</xdr:colOff>
      <xdr:row>9</xdr:row>
      <xdr:rowOff>218784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22D3AF84-0926-1A45-8566-C50554AB7B5F}"/>
            </a:ext>
          </a:extLst>
        </xdr:cNvPr>
        <xdr:cNvSpPr txBox="1"/>
      </xdr:nvSpPr>
      <xdr:spPr>
        <a:xfrm>
          <a:off x="4957234" y="2697057"/>
          <a:ext cx="693420" cy="374994"/>
        </a:xfrm>
        <a:prstGeom prst="rect">
          <a:avLst/>
        </a:prstGeom>
        <a:solidFill>
          <a:schemeClr val="bg1">
            <a:lumMod val="85000"/>
          </a:schemeClr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 rtl="0">
            <a:defRPr sz="1000"/>
          </a:pPr>
          <a:r>
            <a:rPr lang="en-US" altLang="ja-JP" sz="1400" b="0" i="0" u="none" strike="noStrike" baseline="0">
              <a:solidFill>
                <a:srgbClr val="000000"/>
              </a:solidFill>
              <a:latin typeface="Yu Gothic" panose="020B0400000000000000" pitchFamily="34" charset="-128"/>
              <a:ea typeface="Yu Gothic" panose="020B0400000000000000" pitchFamily="34" charset="-128"/>
            </a:rPr>
            <a:t>3.5</a:t>
          </a:r>
          <a:endParaRPr lang="ja-JP" altLang="en-US" sz="1400" b="0" i="0" u="none" strike="noStrike" baseline="0">
            <a:solidFill>
              <a:srgbClr val="000000"/>
            </a:solidFill>
            <a:latin typeface="Yu Gothic" panose="020B0400000000000000" pitchFamily="34" charset="-128"/>
            <a:ea typeface="Yu Gothic" panose="020B0400000000000000" pitchFamily="34" charset="-128"/>
          </a:endParaRPr>
        </a:p>
      </xdr:txBody>
    </xdr:sp>
    <xdr:clientData/>
  </xdr:twoCellAnchor>
  <xdr:twoCellAnchor>
    <xdr:from>
      <xdr:col>4</xdr:col>
      <xdr:colOff>338666</xdr:colOff>
      <xdr:row>9</xdr:row>
      <xdr:rowOff>168910</xdr:rowOff>
    </xdr:from>
    <xdr:to>
      <xdr:col>6</xdr:col>
      <xdr:colOff>28786</xdr:colOff>
      <xdr:row>10</xdr:row>
      <xdr:rowOff>226060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03518D0-F192-CB40-9EFE-5C6702A150B9}"/>
            </a:ext>
          </a:extLst>
        </xdr:cNvPr>
        <xdr:cNvSpPr txBox="1"/>
      </xdr:nvSpPr>
      <xdr:spPr>
        <a:xfrm>
          <a:off x="4080933" y="3022177"/>
          <a:ext cx="604520" cy="378883"/>
        </a:xfrm>
        <a:prstGeom prst="rect">
          <a:avLst/>
        </a:prstGeom>
        <a:solidFill>
          <a:schemeClr val="bg1">
            <a:lumMod val="85000"/>
          </a:schemeClr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 rtl="0">
            <a:defRPr sz="1000"/>
          </a:pPr>
          <a:r>
            <a:rPr lang="en-US" altLang="ja-JP" sz="1400" b="0" i="0" u="none" strike="noStrike" baseline="0">
              <a:solidFill>
                <a:srgbClr val="000000"/>
              </a:solidFill>
              <a:latin typeface="Yu Gothic" panose="020B0400000000000000" pitchFamily="34" charset="-128"/>
              <a:ea typeface="Yu Gothic" panose="020B0400000000000000" pitchFamily="34" charset="-128"/>
            </a:rPr>
            <a:t>3.0</a:t>
          </a:r>
          <a:endParaRPr lang="ja-JP" altLang="en-US" sz="1400" b="0" i="0" u="none" strike="noStrike" baseline="0">
            <a:solidFill>
              <a:srgbClr val="000000"/>
            </a:solidFill>
            <a:latin typeface="Yu Gothic" panose="020B0400000000000000" pitchFamily="34" charset="-128"/>
            <a:ea typeface="Yu Gothic" panose="020B0400000000000000" pitchFamily="34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www002.upp.so-net.ne.jp/sbux/About_Us.html" TargetMode="External"/><Relationship Id="rId1" Type="http://schemas.openxmlformats.org/officeDocument/2006/relationships/hyperlink" Target="mailto:info2qe@abox3.so-net.ne.jp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5o-Kj2tQeXk" TargetMode="External"/><Relationship Id="rId2" Type="http://schemas.openxmlformats.org/officeDocument/2006/relationships/hyperlink" Target="https://youtu.be/0Bdl7wxMbow" TargetMode="External"/><Relationship Id="rId1" Type="http://schemas.openxmlformats.org/officeDocument/2006/relationships/hyperlink" Target="https://youtu.be/l0hzsZq3Tkc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youtube.com/watch?v=f9sXtdSFY_0&amp;t=10s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1E985-B1E0-2147-BA45-C71F35CC0402}">
  <dimension ref="A1:M39"/>
  <sheetViews>
    <sheetView workbookViewId="0">
      <selection activeCell="G20" sqref="G20"/>
    </sheetView>
  </sheetViews>
  <sheetFormatPr baseColWidth="10" defaultColWidth="12.83203125" defaultRowHeight="24"/>
  <cols>
    <col min="1" max="1" width="4.5" style="99" customWidth="1"/>
    <col min="2" max="2" width="5.5" style="99" customWidth="1"/>
    <col min="3" max="3" width="108.33203125" style="99" bestFit="1" customWidth="1"/>
    <col min="4" max="4" width="12.83203125" style="99" customWidth="1"/>
    <col min="5" max="16384" width="12.83203125" style="99"/>
  </cols>
  <sheetData>
    <row r="1" spans="1:13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</row>
    <row r="2" spans="1:13">
      <c r="A2" s="98"/>
      <c r="B2" s="100" t="s">
        <v>20</v>
      </c>
      <c r="C2" s="101"/>
      <c r="D2" s="102"/>
      <c r="E2" s="98"/>
      <c r="F2" s="98"/>
      <c r="G2" s="98"/>
      <c r="H2" s="98"/>
      <c r="I2" s="98"/>
      <c r="J2" s="98"/>
      <c r="K2" s="98"/>
      <c r="L2" s="98"/>
      <c r="M2" s="98"/>
    </row>
    <row r="3" spans="1:13">
      <c r="A3" s="98"/>
      <c r="B3" s="103"/>
      <c r="C3" s="104" t="s">
        <v>21</v>
      </c>
      <c r="D3" s="105"/>
      <c r="E3" s="98"/>
      <c r="F3" s="98"/>
      <c r="G3" s="98"/>
      <c r="H3" s="98"/>
      <c r="I3" s="98"/>
      <c r="J3" s="98"/>
      <c r="K3" s="98"/>
      <c r="L3" s="98"/>
      <c r="M3" s="98"/>
    </row>
    <row r="4" spans="1:13">
      <c r="A4" s="98"/>
      <c r="B4" s="103"/>
      <c r="C4" s="104" t="s">
        <v>22</v>
      </c>
      <c r="D4" s="105"/>
      <c r="E4" s="98"/>
      <c r="F4" s="98"/>
      <c r="G4" s="98"/>
      <c r="H4" s="98"/>
      <c r="I4" s="98"/>
      <c r="J4" s="98"/>
      <c r="K4" s="98"/>
      <c r="L4" s="98"/>
      <c r="M4" s="98"/>
    </row>
    <row r="5" spans="1:13">
      <c r="A5" s="98"/>
      <c r="B5" s="103"/>
      <c r="C5" s="104" t="s">
        <v>23</v>
      </c>
      <c r="D5" s="105"/>
      <c r="E5" s="98"/>
      <c r="F5" s="98"/>
      <c r="G5" s="98"/>
      <c r="H5" s="98"/>
      <c r="I5" s="98"/>
      <c r="J5" s="98"/>
      <c r="K5" s="98"/>
      <c r="L5" s="98"/>
      <c r="M5" s="98"/>
    </row>
    <row r="6" spans="1:13">
      <c r="A6" s="98"/>
      <c r="B6" s="103"/>
      <c r="C6" s="104" t="s">
        <v>24</v>
      </c>
      <c r="D6" s="105"/>
      <c r="E6" s="98"/>
      <c r="F6" s="98"/>
      <c r="G6" s="98"/>
      <c r="H6" s="98"/>
      <c r="I6" s="98"/>
      <c r="J6" s="98"/>
      <c r="K6" s="98"/>
      <c r="L6" s="98"/>
      <c r="M6" s="98"/>
    </row>
    <row r="7" spans="1:13">
      <c r="A7" s="98"/>
      <c r="B7" s="103"/>
      <c r="C7" s="104" t="s">
        <v>25</v>
      </c>
      <c r="D7" s="105"/>
      <c r="E7" s="98"/>
      <c r="F7" s="98"/>
      <c r="G7" s="98"/>
      <c r="H7" s="98"/>
      <c r="I7" s="98"/>
      <c r="J7" s="98"/>
      <c r="K7" s="98"/>
      <c r="L7" s="98"/>
      <c r="M7" s="98"/>
    </row>
    <row r="8" spans="1:13">
      <c r="A8" s="98"/>
      <c r="B8" s="103"/>
      <c r="C8" s="106" t="s">
        <v>26</v>
      </c>
      <c r="D8" s="105"/>
      <c r="E8" s="98"/>
      <c r="F8" s="98"/>
      <c r="G8" s="98"/>
      <c r="H8" s="98"/>
      <c r="I8" s="98"/>
      <c r="J8" s="98"/>
      <c r="K8" s="98"/>
      <c r="L8" s="98"/>
      <c r="M8" s="98"/>
    </row>
    <row r="9" spans="1:13">
      <c r="A9" s="98"/>
      <c r="B9" s="103"/>
      <c r="C9" s="106" t="s">
        <v>27</v>
      </c>
      <c r="D9" s="105"/>
      <c r="E9" s="98"/>
      <c r="F9" s="98"/>
      <c r="G9" s="98"/>
      <c r="H9" s="98"/>
      <c r="I9" s="98"/>
      <c r="J9" s="98"/>
      <c r="K9" s="98"/>
      <c r="L9" s="98"/>
      <c r="M9" s="98"/>
    </row>
    <row r="10" spans="1:13">
      <c r="A10" s="98"/>
      <c r="B10" s="103"/>
      <c r="C10" s="104"/>
      <c r="D10" s="105"/>
      <c r="E10" s="98"/>
      <c r="F10" s="98"/>
      <c r="G10" s="98"/>
      <c r="H10" s="98"/>
      <c r="I10" s="98"/>
      <c r="J10" s="98"/>
      <c r="K10" s="98"/>
      <c r="L10" s="98"/>
      <c r="M10" s="98"/>
    </row>
    <row r="11" spans="1:13">
      <c r="A11" s="98"/>
      <c r="B11" s="103" t="s">
        <v>28</v>
      </c>
      <c r="C11" s="104"/>
      <c r="D11" s="105"/>
      <c r="E11" s="98"/>
      <c r="F11" s="98"/>
      <c r="G11" s="98"/>
      <c r="H11" s="98"/>
      <c r="I11" s="98"/>
      <c r="J11" s="98"/>
      <c r="K11" s="98"/>
      <c r="L11" s="98"/>
      <c r="M11" s="98"/>
    </row>
    <row r="12" spans="1:13">
      <c r="A12" s="98"/>
      <c r="B12" s="103"/>
      <c r="C12" s="104" t="s">
        <v>29</v>
      </c>
      <c r="D12" s="105"/>
      <c r="E12" s="98"/>
      <c r="F12" s="98"/>
      <c r="G12" s="98"/>
      <c r="H12" s="98"/>
      <c r="I12" s="98"/>
      <c r="J12" s="98"/>
      <c r="K12" s="98"/>
      <c r="L12" s="98"/>
      <c r="M12" s="98"/>
    </row>
    <row r="13" spans="1:13">
      <c r="A13" s="98"/>
      <c r="B13" s="103"/>
      <c r="C13" s="104" t="s">
        <v>30</v>
      </c>
      <c r="D13" s="105"/>
      <c r="E13" s="98"/>
      <c r="F13" s="98"/>
      <c r="G13" s="98"/>
      <c r="H13" s="98"/>
      <c r="I13" s="98"/>
      <c r="J13" s="98"/>
      <c r="K13" s="98"/>
      <c r="L13" s="98"/>
      <c r="M13" s="98"/>
    </row>
    <row r="14" spans="1:13">
      <c r="A14" s="98"/>
      <c r="B14" s="103"/>
      <c r="C14" s="104" t="s">
        <v>31</v>
      </c>
      <c r="D14" s="105"/>
      <c r="E14" s="98"/>
      <c r="F14" s="98"/>
      <c r="G14" s="98"/>
      <c r="H14" s="98"/>
      <c r="I14" s="98"/>
      <c r="J14" s="98"/>
      <c r="K14" s="98"/>
      <c r="L14" s="98"/>
      <c r="M14" s="98"/>
    </row>
    <row r="15" spans="1:13">
      <c r="A15" s="98"/>
      <c r="B15" s="103"/>
      <c r="C15" s="104" t="s">
        <v>32</v>
      </c>
      <c r="D15" s="105"/>
      <c r="E15" s="98"/>
      <c r="F15" s="98"/>
      <c r="G15" s="98"/>
      <c r="H15" s="98"/>
      <c r="I15" s="98"/>
      <c r="J15" s="98"/>
      <c r="K15" s="98"/>
      <c r="L15" s="98"/>
      <c r="M15" s="98"/>
    </row>
    <row r="16" spans="1:13">
      <c r="A16" s="98"/>
      <c r="B16" s="103"/>
      <c r="C16" s="104" t="s">
        <v>33</v>
      </c>
      <c r="D16" s="105"/>
      <c r="E16" s="98"/>
      <c r="F16" s="98"/>
      <c r="G16" s="98"/>
      <c r="H16" s="98"/>
      <c r="I16" s="98"/>
      <c r="J16" s="98"/>
      <c r="K16" s="98"/>
      <c r="L16" s="98"/>
      <c r="M16" s="98"/>
    </row>
    <row r="17" spans="1:13">
      <c r="A17" s="98"/>
      <c r="B17" s="103"/>
      <c r="C17" s="104" t="s">
        <v>34</v>
      </c>
      <c r="D17" s="105"/>
      <c r="E17" s="98"/>
      <c r="F17" s="98"/>
      <c r="G17" s="98"/>
      <c r="H17" s="98"/>
      <c r="I17" s="98"/>
      <c r="J17" s="98"/>
      <c r="K17" s="98"/>
      <c r="L17" s="98"/>
      <c r="M17" s="98"/>
    </row>
    <row r="18" spans="1:13">
      <c r="A18" s="98"/>
      <c r="B18" s="103"/>
      <c r="C18" s="104"/>
      <c r="D18" s="105"/>
      <c r="E18" s="98"/>
      <c r="F18" s="98"/>
      <c r="G18" s="98"/>
      <c r="H18" s="98"/>
      <c r="I18" s="98"/>
      <c r="J18" s="98"/>
      <c r="K18" s="98"/>
      <c r="L18" s="98"/>
      <c r="M18" s="98"/>
    </row>
    <row r="19" spans="1:13">
      <c r="A19" s="98"/>
      <c r="B19" s="103" t="s">
        <v>35</v>
      </c>
      <c r="C19" s="104"/>
      <c r="D19" s="105"/>
      <c r="E19" s="98"/>
      <c r="F19" s="98"/>
      <c r="G19" s="98"/>
      <c r="H19" s="98"/>
      <c r="I19" s="98"/>
      <c r="J19" s="98"/>
      <c r="K19" s="98"/>
      <c r="L19" s="98"/>
      <c r="M19" s="98"/>
    </row>
    <row r="20" spans="1:13">
      <c r="A20" s="98"/>
      <c r="B20" s="103"/>
      <c r="C20" s="104" t="s">
        <v>36</v>
      </c>
      <c r="D20" s="105"/>
      <c r="E20" s="98"/>
      <c r="F20" s="98"/>
      <c r="G20" s="98"/>
      <c r="H20" s="98"/>
      <c r="I20" s="98"/>
      <c r="J20" s="98"/>
      <c r="K20" s="98"/>
      <c r="L20" s="98"/>
      <c r="M20" s="98"/>
    </row>
    <row r="21" spans="1:13">
      <c r="A21" s="98"/>
      <c r="B21" s="103"/>
      <c r="C21" s="104" t="s">
        <v>37</v>
      </c>
      <c r="D21" s="105"/>
      <c r="E21" s="98"/>
      <c r="F21" s="98"/>
      <c r="G21" s="98"/>
      <c r="H21" s="98"/>
      <c r="I21" s="98"/>
      <c r="J21" s="98"/>
      <c r="K21" s="98"/>
      <c r="L21" s="98"/>
      <c r="M21" s="98"/>
    </row>
    <row r="22" spans="1:13">
      <c r="A22" s="98"/>
      <c r="B22" s="103"/>
      <c r="C22" s="104" t="s">
        <v>38</v>
      </c>
      <c r="D22" s="105"/>
      <c r="E22" s="98"/>
      <c r="F22" s="98"/>
      <c r="G22" s="98"/>
      <c r="H22" s="98"/>
      <c r="I22" s="98"/>
      <c r="J22" s="98"/>
      <c r="K22" s="98"/>
      <c r="L22" s="98"/>
      <c r="M22" s="98"/>
    </row>
    <row r="23" spans="1:13">
      <c r="A23" s="98"/>
      <c r="B23" s="103"/>
      <c r="C23" s="104" t="s">
        <v>39</v>
      </c>
      <c r="D23" s="105"/>
      <c r="E23" s="98"/>
      <c r="F23" s="98"/>
      <c r="G23" s="98"/>
      <c r="H23" s="98"/>
      <c r="I23" s="98"/>
      <c r="J23" s="98"/>
      <c r="K23" s="98"/>
      <c r="L23" s="98"/>
      <c r="M23" s="98"/>
    </row>
    <row r="24" spans="1:13">
      <c r="A24" s="98"/>
      <c r="B24" s="103"/>
      <c r="C24" s="104" t="s">
        <v>40</v>
      </c>
      <c r="D24" s="105"/>
      <c r="E24" s="98"/>
      <c r="F24" s="98"/>
      <c r="G24" s="98"/>
      <c r="H24" s="98"/>
      <c r="I24" s="98"/>
      <c r="J24" s="98"/>
      <c r="K24" s="98"/>
      <c r="L24" s="98"/>
      <c r="M24" s="98"/>
    </row>
    <row r="25" spans="1:13">
      <c r="A25" s="98"/>
      <c r="B25" s="103"/>
      <c r="C25" s="104" t="s">
        <v>41</v>
      </c>
      <c r="D25" s="105"/>
      <c r="E25" s="98"/>
      <c r="F25" s="98"/>
      <c r="G25" s="98"/>
      <c r="H25" s="98"/>
      <c r="I25" s="98"/>
      <c r="J25" s="98"/>
      <c r="K25" s="98"/>
      <c r="L25" s="98"/>
      <c r="M25" s="98"/>
    </row>
    <row r="26" spans="1:13">
      <c r="A26" s="98"/>
      <c r="B26" s="103"/>
      <c r="C26" s="104" t="s">
        <v>42</v>
      </c>
      <c r="D26" s="105"/>
      <c r="E26" s="98"/>
      <c r="F26" s="98"/>
      <c r="G26" s="98"/>
      <c r="H26" s="98"/>
      <c r="I26" s="98"/>
      <c r="J26" s="98"/>
      <c r="K26" s="98"/>
      <c r="L26" s="98"/>
      <c r="M26" s="98"/>
    </row>
    <row r="27" spans="1:13">
      <c r="A27" s="98"/>
      <c r="B27" s="103"/>
      <c r="C27" s="104"/>
      <c r="D27" s="105"/>
      <c r="E27" s="98"/>
      <c r="F27" s="98"/>
      <c r="G27" s="98"/>
      <c r="H27" s="98"/>
      <c r="I27" s="98"/>
      <c r="J27" s="98"/>
      <c r="K27" s="98"/>
      <c r="L27" s="98"/>
      <c r="M27" s="98"/>
    </row>
    <row r="28" spans="1:13">
      <c r="A28" s="98"/>
      <c r="B28" s="103" t="s">
        <v>43</v>
      </c>
      <c r="C28" s="104"/>
      <c r="D28" s="105"/>
      <c r="E28" s="98"/>
      <c r="F28" s="98"/>
      <c r="G28" s="98"/>
      <c r="H28" s="98"/>
      <c r="I28" s="98"/>
      <c r="J28" s="98"/>
      <c r="K28" s="98"/>
      <c r="L28" s="98"/>
      <c r="M28" s="98"/>
    </row>
    <row r="29" spans="1:13">
      <c r="A29" s="98"/>
      <c r="B29" s="103"/>
      <c r="C29" s="104" t="s">
        <v>44</v>
      </c>
      <c r="D29" s="105"/>
      <c r="E29" s="98"/>
      <c r="F29" s="98"/>
      <c r="G29" s="98"/>
      <c r="H29" s="98"/>
      <c r="I29" s="98"/>
      <c r="J29" s="98"/>
      <c r="K29" s="98"/>
      <c r="L29" s="98"/>
      <c r="M29" s="98"/>
    </row>
    <row r="30" spans="1:13">
      <c r="A30" s="98"/>
      <c r="B30" s="103"/>
      <c r="C30" s="104" t="s">
        <v>45</v>
      </c>
      <c r="D30" s="105"/>
      <c r="E30" s="98"/>
      <c r="F30" s="98"/>
      <c r="G30" s="98"/>
      <c r="H30" s="98"/>
      <c r="I30" s="98"/>
      <c r="J30" s="98"/>
      <c r="K30" s="98"/>
      <c r="L30" s="98"/>
      <c r="M30" s="98"/>
    </row>
    <row r="31" spans="1:13">
      <c r="A31" s="98"/>
      <c r="B31" s="103"/>
      <c r="C31" s="104"/>
      <c r="D31" s="105"/>
      <c r="E31" s="98"/>
      <c r="F31" s="98"/>
      <c r="G31" s="98"/>
      <c r="H31" s="98"/>
      <c r="I31" s="98"/>
      <c r="J31" s="98"/>
      <c r="K31" s="98"/>
      <c r="L31" s="98"/>
      <c r="M31" s="98"/>
    </row>
    <row r="32" spans="1:13">
      <c r="A32" s="98"/>
      <c r="B32" s="103" t="s">
        <v>46</v>
      </c>
      <c r="C32" s="104"/>
      <c r="D32" s="105"/>
      <c r="E32" s="98"/>
      <c r="F32" s="98"/>
      <c r="G32" s="98"/>
      <c r="H32" s="98"/>
      <c r="I32" s="98"/>
      <c r="J32" s="98"/>
      <c r="K32" s="98"/>
      <c r="L32" s="98"/>
      <c r="M32" s="98"/>
    </row>
    <row r="33" spans="1:13">
      <c r="A33" s="98"/>
      <c r="B33" s="103"/>
      <c r="C33" s="104" t="s">
        <v>47</v>
      </c>
      <c r="D33" s="105"/>
      <c r="E33" s="98"/>
      <c r="F33" s="98"/>
      <c r="G33" s="98"/>
      <c r="H33" s="98"/>
      <c r="I33" s="98"/>
      <c r="J33" s="98"/>
      <c r="K33" s="98"/>
      <c r="L33" s="98"/>
      <c r="M33" s="98"/>
    </row>
    <row r="34" spans="1:13">
      <c r="A34" s="98"/>
      <c r="B34" s="103"/>
      <c r="C34" s="104" t="s">
        <v>48</v>
      </c>
      <c r="D34" s="105"/>
      <c r="E34" s="98"/>
      <c r="F34" s="98"/>
      <c r="G34" s="98"/>
      <c r="H34" s="98"/>
      <c r="I34" s="98"/>
      <c r="J34" s="98"/>
      <c r="K34" s="98"/>
      <c r="L34" s="98"/>
      <c r="M34" s="98"/>
    </row>
    <row r="35" spans="1:13">
      <c r="A35" s="98"/>
      <c r="B35" s="103"/>
      <c r="C35" s="104" t="s">
        <v>49</v>
      </c>
      <c r="D35" s="105"/>
      <c r="E35" s="98"/>
      <c r="F35" s="98"/>
      <c r="G35" s="98"/>
      <c r="H35" s="98"/>
      <c r="I35" s="98"/>
      <c r="J35" s="98"/>
      <c r="K35" s="98"/>
      <c r="L35" s="98"/>
      <c r="M35" s="98"/>
    </row>
    <row r="36" spans="1:13">
      <c r="A36" s="98"/>
      <c r="B36" s="103"/>
      <c r="C36" s="104" t="s">
        <v>50</v>
      </c>
      <c r="D36" s="105"/>
      <c r="E36" s="98"/>
      <c r="F36" s="98"/>
      <c r="G36" s="98"/>
      <c r="H36" s="98"/>
      <c r="I36" s="98"/>
      <c r="J36" s="98"/>
      <c r="K36" s="98"/>
      <c r="L36" s="98"/>
      <c r="M36" s="98"/>
    </row>
    <row r="37" spans="1:13">
      <c r="A37" s="98"/>
      <c r="B37" s="107"/>
      <c r="C37" s="108"/>
      <c r="D37" s="109"/>
      <c r="E37" s="98"/>
      <c r="F37" s="98"/>
      <c r="G37" s="98"/>
      <c r="H37" s="98"/>
      <c r="I37" s="98"/>
      <c r="J37" s="98"/>
      <c r="K37" s="98"/>
      <c r="L37" s="98"/>
      <c r="M37" s="98"/>
    </row>
    <row r="38" spans="1:13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</row>
    <row r="39" spans="1:13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</row>
  </sheetData>
  <phoneticPr fontId="1"/>
  <hyperlinks>
    <hyperlink ref="C8" r:id="rId1" xr:uid="{0D285BFE-A4E2-3746-8231-C70AAC0C6E46}"/>
    <hyperlink ref="C9" r:id="rId2" display="http://www002.upp.so-net.ne.jp/sbux/Home.html" xr:uid="{08C4E9A8-1CA0-7042-A93D-051D6D0904FB}"/>
  </hyperlinks>
  <pageMargins left="0.75" right="0.75" top="1" bottom="1" header="0.51200000000000001" footer="0.51200000000000001"/>
  <pageSetup paperSize="10" orientation="portrait" horizontalDpi="4294967292" verticalDpi="429496729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63D11-D10D-214A-8C54-80F9D0070687}">
  <dimension ref="A1:F23"/>
  <sheetViews>
    <sheetView workbookViewId="0">
      <selection activeCell="F12" sqref="F12"/>
    </sheetView>
  </sheetViews>
  <sheetFormatPr baseColWidth="10" defaultRowHeight="18"/>
  <cols>
    <col min="1" max="1" width="6" style="111" customWidth="1"/>
    <col min="2" max="2" width="59.83203125" style="111" customWidth="1"/>
    <col min="3" max="3" width="36" style="111" customWidth="1"/>
    <col min="4" max="4" width="8.83203125" style="111" customWidth="1"/>
    <col min="5" max="5" width="66.5" style="111" customWidth="1"/>
    <col min="6" max="16384" width="10.83203125" style="111"/>
  </cols>
  <sheetData>
    <row r="1" spans="1:6" ht="24">
      <c r="A1" s="110" t="s">
        <v>51</v>
      </c>
      <c r="B1" s="110"/>
    </row>
    <row r="2" spans="1:6" ht="24">
      <c r="A2" s="110"/>
      <c r="B2" s="110" t="s">
        <v>52</v>
      </c>
      <c r="C2" s="112" t="s">
        <v>53</v>
      </c>
      <c r="E2" s="110" t="s">
        <v>56</v>
      </c>
      <c r="F2" s="112" t="s">
        <v>57</v>
      </c>
    </row>
    <row r="3" spans="1:6" ht="24">
      <c r="A3" s="110"/>
    </row>
    <row r="4" spans="1:6" ht="24">
      <c r="A4" s="110"/>
    </row>
    <row r="5" spans="1:6" ht="24">
      <c r="A5" s="110"/>
      <c r="B5" s="110"/>
    </row>
    <row r="23" spans="2:3" ht="24">
      <c r="B23" s="110" t="s">
        <v>54</v>
      </c>
      <c r="C23" s="112" t="s">
        <v>55</v>
      </c>
    </row>
  </sheetData>
  <phoneticPr fontId="1"/>
  <hyperlinks>
    <hyperlink ref="C2" r:id="rId1" xr:uid="{738B6351-CABA-804B-9BD3-3E5755E47753}"/>
    <hyperlink ref="C23" r:id="rId2" xr:uid="{71B5E581-7692-8649-8A8A-CCBE73DEF020}"/>
    <hyperlink ref="F2" r:id="rId3" xr:uid="{F9017B29-29F1-FF41-9902-62E42FE2D986}"/>
  </hyperlinks>
  <pageMargins left="0.7" right="0.7" top="0.75" bottom="0.75" header="0.3" footer="0.3"/>
  <pageSetup paperSize="9" orientation="portrait" horizontalDpi="0" verticalDpi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1D6A6-5BD8-EC4C-8EC0-A685542D7DAF}">
  <dimension ref="A1:T34"/>
  <sheetViews>
    <sheetView tabSelected="1" workbookViewId="0">
      <selection activeCell="N25" sqref="N25"/>
    </sheetView>
  </sheetViews>
  <sheetFormatPr baseColWidth="10" defaultColWidth="10.6640625" defaultRowHeight="24"/>
  <cols>
    <col min="1" max="1" width="26.83203125" style="1" bestFit="1" customWidth="1"/>
    <col min="2" max="3" width="10.5" style="1" customWidth="1"/>
    <col min="4" max="7" width="10.6640625" style="1"/>
    <col min="8" max="9" width="10.83203125" style="1" bestFit="1" customWidth="1"/>
    <col min="10" max="16384" width="10.6640625" style="1"/>
  </cols>
  <sheetData>
    <row r="1" spans="1:12" ht="31">
      <c r="A1" s="12" t="s">
        <v>16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4"/>
    </row>
    <row r="2" spans="1:12">
      <c r="A2" s="76" t="s">
        <v>81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7"/>
    </row>
    <row r="3" spans="1:12">
      <c r="A3" s="76"/>
      <c r="B3" s="16"/>
      <c r="C3" s="16"/>
      <c r="D3" s="16"/>
      <c r="E3" s="16"/>
      <c r="F3" s="16"/>
      <c r="G3" s="16"/>
      <c r="H3" s="16"/>
      <c r="I3" s="16"/>
      <c r="J3" s="16"/>
      <c r="K3" s="16"/>
      <c r="L3" s="17"/>
    </row>
    <row r="4" spans="1:12">
      <c r="A4" s="15"/>
      <c r="B4" s="16"/>
      <c r="C4" s="16"/>
      <c r="D4" s="16"/>
      <c r="E4" s="16"/>
      <c r="F4" s="16"/>
      <c r="G4" s="16"/>
      <c r="H4" s="16"/>
      <c r="I4" s="16"/>
      <c r="J4" s="16"/>
      <c r="K4" s="16"/>
      <c r="L4" s="17"/>
    </row>
    <row r="5" spans="1:12" ht="25" thickBot="1">
      <c r="A5" s="15"/>
      <c r="B5" s="18" t="s">
        <v>14</v>
      </c>
      <c r="C5" s="16"/>
      <c r="D5" s="16"/>
      <c r="E5" s="16"/>
      <c r="F5" s="16"/>
      <c r="G5" s="16"/>
      <c r="H5" s="16"/>
      <c r="I5" s="16"/>
      <c r="J5" s="16"/>
      <c r="K5" s="16"/>
      <c r="L5" s="17"/>
    </row>
    <row r="6" spans="1:12" ht="25" thickBot="1">
      <c r="A6" s="15"/>
      <c r="B6" s="3" t="s">
        <v>0</v>
      </c>
      <c r="C6" s="4" t="s">
        <v>1</v>
      </c>
      <c r="D6" s="16"/>
      <c r="E6" s="16"/>
      <c r="F6" s="16"/>
      <c r="G6" s="16"/>
      <c r="H6" s="16"/>
      <c r="I6" s="16"/>
      <c r="J6" s="16"/>
      <c r="K6" s="16"/>
      <c r="L6" s="17"/>
    </row>
    <row r="7" spans="1:12" ht="25" thickBot="1">
      <c r="A7" s="19" t="s">
        <v>10</v>
      </c>
      <c r="B7" s="5" t="s">
        <v>9</v>
      </c>
      <c r="C7" s="6" t="s">
        <v>8</v>
      </c>
      <c r="D7" s="7" t="s">
        <v>7</v>
      </c>
      <c r="E7" s="16"/>
      <c r="F7" s="16"/>
      <c r="G7" s="16"/>
      <c r="H7" s="8" t="s">
        <v>3</v>
      </c>
      <c r="I7" s="8" t="s">
        <v>4</v>
      </c>
      <c r="J7" s="8" t="s">
        <v>5</v>
      </c>
      <c r="K7" s="8" t="s">
        <v>6</v>
      </c>
      <c r="L7" s="17"/>
    </row>
    <row r="8" spans="1:12" ht="25" thickBot="1">
      <c r="A8" s="19" t="s">
        <v>11</v>
      </c>
      <c r="B8" s="73">
        <v>2.8</v>
      </c>
      <c r="C8" s="75">
        <v>3.1</v>
      </c>
      <c r="D8" s="2">
        <f>10*LOG((I8-K8)/COUNT(B8:C8)/K8)</f>
        <v>22.853072114011663</v>
      </c>
      <c r="E8" s="16"/>
      <c r="F8" s="16"/>
      <c r="G8" s="16"/>
      <c r="H8" s="26">
        <f>SUMSQ(B8:C8)</f>
        <v>17.45</v>
      </c>
      <c r="I8" s="26">
        <f>(SUM(B8:C8))^2/COUNT(B8:C8)</f>
        <v>17.405000000000001</v>
      </c>
      <c r="J8" s="26">
        <f>H8-I8</f>
        <v>4.4999999999998153E-2</v>
      </c>
      <c r="K8" s="26">
        <f>J8/(COUNT(B8:C8)-1)</f>
        <v>4.4999999999998153E-2</v>
      </c>
      <c r="L8" s="17"/>
    </row>
    <row r="9" spans="1:12">
      <c r="A9" s="15"/>
      <c r="B9" s="20" t="str">
        <f>IF(COUNTIF(B$8:C$8,"&lt;=0")&gt;0,"エラー！望目特性は、マイナス値や0値があると計算できませんので、ゼロ望目特性を使って下さい","")</f>
        <v/>
      </c>
      <c r="C9" s="20"/>
      <c r="D9" s="21"/>
      <c r="E9" s="16"/>
      <c r="F9" s="16"/>
      <c r="G9" s="16"/>
      <c r="H9" s="16"/>
      <c r="I9" s="16"/>
      <c r="J9" s="16"/>
      <c r="K9" s="16"/>
      <c r="L9" s="17"/>
    </row>
    <row r="10" spans="1:12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7"/>
    </row>
    <row r="11" spans="1:12" ht="25" thickBot="1">
      <c r="A11" s="15"/>
      <c r="B11" s="18" t="s">
        <v>15</v>
      </c>
      <c r="C11" s="16"/>
      <c r="D11" s="16"/>
      <c r="E11" s="16"/>
      <c r="F11" s="16"/>
      <c r="G11" s="16"/>
      <c r="H11" s="16"/>
      <c r="I11" s="16"/>
      <c r="J11" s="16"/>
      <c r="K11" s="16"/>
      <c r="L11" s="17"/>
    </row>
    <row r="12" spans="1:12" ht="25" thickBot="1">
      <c r="A12" s="15"/>
      <c r="B12" s="3" t="s">
        <v>0</v>
      </c>
      <c r="C12" s="9" t="s">
        <v>1</v>
      </c>
      <c r="D12" s="4" t="s">
        <v>2</v>
      </c>
      <c r="E12" s="16"/>
      <c r="F12" s="16"/>
      <c r="G12" s="16"/>
      <c r="H12" s="16"/>
      <c r="I12" s="16"/>
      <c r="J12" s="16"/>
      <c r="K12" s="16"/>
      <c r="L12" s="17"/>
    </row>
    <row r="13" spans="1:12" ht="25" thickBot="1">
      <c r="A13" s="19" t="s">
        <v>10</v>
      </c>
      <c r="B13" s="5" t="s">
        <v>9</v>
      </c>
      <c r="C13" s="10" t="s">
        <v>12</v>
      </c>
      <c r="D13" s="6" t="s">
        <v>13</v>
      </c>
      <c r="E13" s="11" t="s">
        <v>7</v>
      </c>
      <c r="F13" s="16"/>
      <c r="G13" s="16"/>
      <c r="H13" s="8" t="s">
        <v>3</v>
      </c>
      <c r="I13" s="8" t="s">
        <v>4</v>
      </c>
      <c r="J13" s="8" t="s">
        <v>5</v>
      </c>
      <c r="K13" s="8" t="s">
        <v>6</v>
      </c>
      <c r="L13" s="17"/>
    </row>
    <row r="14" spans="1:12" ht="25" thickBot="1">
      <c r="A14" s="19" t="s">
        <v>11</v>
      </c>
      <c r="B14" s="73">
        <v>2.8</v>
      </c>
      <c r="C14" s="74">
        <v>2.9</v>
      </c>
      <c r="D14" s="75">
        <v>3.1</v>
      </c>
      <c r="E14" s="2">
        <f>10*LOG((I14-K14)/COUNT(B14:D14)/K14)</f>
        <v>25.663533021236454</v>
      </c>
      <c r="F14" s="16"/>
      <c r="G14" s="16"/>
      <c r="H14" s="26">
        <f>SUMSQ(B14:D14)</f>
        <v>25.86</v>
      </c>
      <c r="I14" s="26">
        <f>(SUM(B14:D14))^2/COUNT(B14:D14)</f>
        <v>25.813333333333329</v>
      </c>
      <c r="J14" s="26">
        <f>H14-I14</f>
        <v>4.6666666666670409E-2</v>
      </c>
      <c r="K14" s="26">
        <f>J14/(COUNT(B14:D14)-1)</f>
        <v>2.3333333333335204E-2</v>
      </c>
      <c r="L14" s="17"/>
    </row>
    <row r="15" spans="1:12" ht="25" thickBot="1">
      <c r="A15" s="22"/>
      <c r="B15" s="23" t="str">
        <f>IF(COUNTIF(B$14:D$14,"&lt;=0")&gt;0,"エラー！望目特性は、マイナス値や0値があると計算できませんので、ゼロ望目特性を使って下さい","")</f>
        <v/>
      </c>
      <c r="C15" s="24"/>
      <c r="D15" s="24"/>
      <c r="E15" s="24"/>
      <c r="F15" s="24"/>
      <c r="G15" s="24"/>
      <c r="H15" s="24"/>
      <c r="I15" s="24"/>
      <c r="J15" s="24"/>
      <c r="K15" s="24"/>
      <c r="L15" s="25"/>
    </row>
    <row r="17" spans="1:20">
      <c r="A17" s="117" t="s">
        <v>100</v>
      </c>
      <c r="B17" s="118"/>
      <c r="C17" s="118"/>
      <c r="D17" s="118"/>
      <c r="E17" s="118"/>
      <c r="F17" s="118"/>
      <c r="G17" s="118"/>
      <c r="H17" s="118"/>
      <c r="I17" s="118"/>
      <c r="J17" s="119"/>
      <c r="K17" s="123"/>
      <c r="L17" s="123"/>
      <c r="M17" s="123"/>
      <c r="N17" s="123"/>
      <c r="O17" s="123"/>
      <c r="P17" s="123"/>
      <c r="Q17" s="123"/>
      <c r="R17" s="123"/>
      <c r="S17" s="123"/>
      <c r="T17" s="123"/>
    </row>
    <row r="18" spans="1:20">
      <c r="A18" s="120" t="s">
        <v>52</v>
      </c>
      <c r="B18" s="125"/>
      <c r="C18" s="122"/>
      <c r="D18" s="122"/>
      <c r="E18" s="112" t="s">
        <v>101</v>
      </c>
      <c r="F18" s="122"/>
      <c r="G18" s="122"/>
      <c r="H18" s="125"/>
      <c r="I18" s="122"/>
      <c r="J18" s="121"/>
      <c r="K18" s="123"/>
      <c r="L18" s="124"/>
      <c r="M18" s="123"/>
      <c r="N18" s="123"/>
      <c r="O18" s="123"/>
      <c r="P18" s="123"/>
      <c r="Q18" s="123"/>
      <c r="R18" s="123"/>
      <c r="S18" s="123"/>
      <c r="T18" s="123"/>
    </row>
    <row r="19" spans="1:20">
      <c r="A19" s="126"/>
      <c r="B19" s="125"/>
      <c r="C19" s="125"/>
      <c r="D19" s="125"/>
      <c r="E19" s="125"/>
      <c r="F19" s="125"/>
      <c r="G19" s="125"/>
      <c r="H19" s="125"/>
      <c r="I19" s="125"/>
      <c r="J19" s="127"/>
      <c r="K19" s="124"/>
      <c r="L19" s="124"/>
      <c r="M19" s="124"/>
      <c r="N19" s="124"/>
      <c r="O19" s="124"/>
      <c r="P19" s="124"/>
      <c r="Q19" s="124"/>
      <c r="R19" s="124"/>
      <c r="S19" s="124"/>
      <c r="T19" s="124"/>
    </row>
    <row r="20" spans="1:20">
      <c r="A20" s="126"/>
      <c r="B20" s="125"/>
      <c r="C20" s="125"/>
      <c r="D20" s="125"/>
      <c r="E20" s="125"/>
      <c r="F20" s="125"/>
      <c r="G20" s="125"/>
      <c r="H20" s="125"/>
      <c r="I20" s="125"/>
      <c r="J20" s="127"/>
      <c r="K20" s="124"/>
      <c r="L20" s="124"/>
      <c r="M20" s="124"/>
      <c r="N20" s="124"/>
      <c r="O20" s="124"/>
      <c r="P20" s="124"/>
      <c r="Q20" s="124"/>
      <c r="R20" s="124"/>
      <c r="S20" s="124"/>
      <c r="T20" s="124"/>
    </row>
    <row r="21" spans="1:20">
      <c r="A21" s="126"/>
      <c r="B21" s="125"/>
      <c r="C21" s="125"/>
      <c r="D21" s="125"/>
      <c r="E21" s="125"/>
      <c r="F21" s="125"/>
      <c r="G21" s="125"/>
      <c r="H21" s="125"/>
      <c r="I21" s="125"/>
      <c r="J21" s="127"/>
      <c r="K21" s="124"/>
      <c r="L21" s="124"/>
      <c r="M21" s="124"/>
      <c r="N21" s="124"/>
      <c r="O21" s="124"/>
      <c r="P21" s="124"/>
      <c r="Q21" s="124"/>
      <c r="R21" s="124"/>
      <c r="S21" s="124"/>
      <c r="T21" s="124"/>
    </row>
    <row r="22" spans="1:20">
      <c r="A22" s="126"/>
      <c r="B22" s="125"/>
      <c r="C22" s="125"/>
      <c r="D22" s="125"/>
      <c r="E22" s="125"/>
      <c r="F22" s="125"/>
      <c r="G22" s="125"/>
      <c r="H22" s="125"/>
      <c r="I22" s="125"/>
      <c r="J22" s="127"/>
    </row>
    <row r="23" spans="1:20">
      <c r="A23" s="126"/>
      <c r="B23" s="125"/>
      <c r="C23" s="125"/>
      <c r="D23" s="125"/>
      <c r="E23" s="125"/>
      <c r="F23" s="125"/>
      <c r="G23" s="125"/>
      <c r="H23" s="125"/>
      <c r="I23" s="125"/>
      <c r="J23" s="127"/>
    </row>
    <row r="24" spans="1:20">
      <c r="A24" s="126"/>
      <c r="B24" s="125"/>
      <c r="C24" s="125"/>
      <c r="D24" s="125"/>
      <c r="E24" s="125"/>
      <c r="F24" s="125"/>
      <c r="G24" s="125"/>
      <c r="H24" s="125"/>
      <c r="I24" s="125"/>
      <c r="J24" s="127"/>
    </row>
    <row r="25" spans="1:20">
      <c r="A25" s="126"/>
      <c r="B25" s="125"/>
      <c r="C25" s="125"/>
      <c r="D25" s="125"/>
      <c r="E25" s="125"/>
      <c r="F25" s="125"/>
      <c r="G25" s="125"/>
      <c r="H25" s="125"/>
      <c r="I25" s="125"/>
      <c r="J25" s="127"/>
    </row>
    <row r="26" spans="1:20">
      <c r="A26" s="126"/>
      <c r="B26" s="125"/>
      <c r="C26" s="125"/>
      <c r="D26" s="125"/>
      <c r="E26" s="125"/>
      <c r="F26" s="125"/>
      <c r="G26" s="125"/>
      <c r="H26" s="125"/>
      <c r="I26" s="125"/>
      <c r="J26" s="127"/>
    </row>
    <row r="27" spans="1:20">
      <c r="A27" s="126"/>
      <c r="B27" s="125"/>
      <c r="C27" s="125"/>
      <c r="D27" s="125"/>
      <c r="E27" s="125"/>
      <c r="F27" s="125"/>
      <c r="G27" s="125"/>
      <c r="H27" s="125"/>
      <c r="I27" s="125"/>
      <c r="J27" s="127"/>
    </row>
    <row r="28" spans="1:20">
      <c r="A28" s="126"/>
      <c r="B28" s="125"/>
      <c r="C28" s="125"/>
      <c r="D28" s="125"/>
      <c r="E28" s="125"/>
      <c r="F28" s="125"/>
      <c r="G28" s="125"/>
      <c r="H28" s="125"/>
      <c r="I28" s="125"/>
      <c r="J28" s="127"/>
    </row>
    <row r="29" spans="1:20">
      <c r="A29" s="126"/>
      <c r="B29" s="125"/>
      <c r="C29" s="125"/>
      <c r="D29" s="125"/>
      <c r="E29" s="125"/>
      <c r="F29" s="125"/>
      <c r="G29" s="125"/>
      <c r="H29" s="125"/>
      <c r="I29" s="125"/>
      <c r="J29" s="127"/>
    </row>
    <row r="30" spans="1:20">
      <c r="A30" s="126"/>
      <c r="B30" s="125"/>
      <c r="C30" s="125"/>
      <c r="D30" s="125"/>
      <c r="E30" s="125"/>
      <c r="F30" s="125"/>
      <c r="G30" s="125"/>
      <c r="H30" s="125"/>
      <c r="I30" s="125"/>
      <c r="J30" s="127"/>
    </row>
    <row r="31" spans="1:20">
      <c r="A31" s="126"/>
      <c r="B31" s="125"/>
      <c r="C31" s="125"/>
      <c r="D31" s="125"/>
      <c r="E31" s="125"/>
      <c r="F31" s="125"/>
      <c r="G31" s="125"/>
      <c r="H31" s="125"/>
      <c r="I31" s="125"/>
      <c r="J31" s="127"/>
    </row>
    <row r="32" spans="1:20">
      <c r="A32" s="126"/>
      <c r="B32" s="125"/>
      <c r="C32" s="125"/>
      <c r="D32" s="125"/>
      <c r="E32" s="125"/>
      <c r="F32" s="125"/>
      <c r="G32" s="125"/>
      <c r="H32" s="125"/>
      <c r="I32" s="125"/>
      <c r="J32" s="127"/>
    </row>
    <row r="33" spans="1:10">
      <c r="A33" s="126"/>
      <c r="B33" s="125"/>
      <c r="C33" s="125"/>
      <c r="D33" s="125"/>
      <c r="E33" s="125"/>
      <c r="F33" s="125"/>
      <c r="G33" s="125"/>
      <c r="H33" s="125"/>
      <c r="I33" s="125"/>
      <c r="J33" s="127"/>
    </row>
    <row r="34" spans="1:10">
      <c r="A34" s="128"/>
      <c r="B34" s="129"/>
      <c r="C34" s="129"/>
      <c r="D34" s="129"/>
      <c r="E34" s="129"/>
      <c r="F34" s="129"/>
      <c r="G34" s="129"/>
      <c r="H34" s="129"/>
      <c r="I34" s="129"/>
      <c r="J34" s="130"/>
    </row>
  </sheetData>
  <phoneticPr fontId="1"/>
  <hyperlinks>
    <hyperlink ref="E18" r:id="rId1" xr:uid="{137830AB-F425-1D4C-B5C2-99A93B5E7750}"/>
  </hyperlinks>
  <printOptions gridLinesSet="0"/>
  <pageMargins left="0.43307086614173229" right="0.39370078740157483" top="0.43307086614173229" bottom="0.39370078740157483" header="0.39370078740157483" footer="0.51181102362204722"/>
  <pageSetup paperSize="9" scale="75" orientation="landscape" horizontalDpi="4294967292" verticalDpi="4294967292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24E1C-D081-C741-8E5A-F614AE061359}">
  <dimension ref="A1:L15"/>
  <sheetViews>
    <sheetView workbookViewId="0">
      <selection activeCell="O8" sqref="O8"/>
    </sheetView>
  </sheetViews>
  <sheetFormatPr baseColWidth="10" defaultColWidth="10.6640625" defaultRowHeight="24"/>
  <cols>
    <col min="1" max="1" width="26.83203125" style="1" bestFit="1" customWidth="1"/>
    <col min="2" max="3" width="10.5" style="1" customWidth="1"/>
    <col min="4" max="7" width="10.6640625" style="1"/>
    <col min="8" max="9" width="10.83203125" style="1" bestFit="1" customWidth="1"/>
    <col min="10" max="16384" width="10.6640625" style="1"/>
  </cols>
  <sheetData>
    <row r="1" spans="1:12" ht="31">
      <c r="A1" s="12" t="s">
        <v>17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4"/>
    </row>
    <row r="2" spans="1:12">
      <c r="A2" s="15" t="s">
        <v>82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7"/>
    </row>
    <row r="3" spans="1:12">
      <c r="A3" s="15" t="s">
        <v>83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7"/>
    </row>
    <row r="4" spans="1:12">
      <c r="A4" s="15"/>
      <c r="B4" s="16"/>
      <c r="C4" s="16"/>
      <c r="D4" s="16"/>
      <c r="E4" s="16"/>
      <c r="F4" s="16"/>
      <c r="G4" s="16"/>
      <c r="H4" s="16"/>
      <c r="I4" s="16"/>
      <c r="J4" s="16"/>
      <c r="K4" s="16"/>
      <c r="L4" s="17"/>
    </row>
    <row r="5" spans="1:12" ht="25" thickBot="1">
      <c r="A5" s="15"/>
      <c r="B5" s="18" t="s">
        <v>14</v>
      </c>
      <c r="C5" s="16"/>
      <c r="D5" s="16"/>
      <c r="E5" s="16"/>
      <c r="F5" s="16"/>
      <c r="G5" s="16"/>
      <c r="H5" s="16"/>
      <c r="I5" s="16"/>
      <c r="J5" s="16"/>
      <c r="K5" s="16"/>
      <c r="L5" s="17"/>
    </row>
    <row r="6" spans="1:12" ht="25" thickBot="1">
      <c r="A6" s="15"/>
      <c r="B6" s="3" t="s">
        <v>0</v>
      </c>
      <c r="C6" s="4" t="s">
        <v>1</v>
      </c>
      <c r="D6" s="16"/>
      <c r="E6" s="16"/>
      <c r="F6" s="16"/>
      <c r="G6" s="16"/>
      <c r="H6" s="16"/>
      <c r="I6" s="16"/>
      <c r="J6" s="16"/>
      <c r="K6" s="16"/>
      <c r="L6" s="17"/>
    </row>
    <row r="7" spans="1:12" ht="25" thickBot="1">
      <c r="A7" s="19" t="s">
        <v>10</v>
      </c>
      <c r="B7" s="5" t="s">
        <v>9</v>
      </c>
      <c r="C7" s="6" t="s">
        <v>8</v>
      </c>
      <c r="D7" s="7" t="s">
        <v>7</v>
      </c>
      <c r="E7" s="16"/>
      <c r="F7" s="16"/>
      <c r="G7" s="16"/>
      <c r="H7" s="8" t="s">
        <v>3</v>
      </c>
      <c r="I7" s="8" t="s">
        <v>4</v>
      </c>
      <c r="J7" s="8" t="s">
        <v>5</v>
      </c>
      <c r="K7" s="8" t="s">
        <v>6</v>
      </c>
      <c r="L7" s="17"/>
    </row>
    <row r="8" spans="1:12" ht="25" thickBot="1">
      <c r="A8" s="19" t="s">
        <v>11</v>
      </c>
      <c r="B8" s="73">
        <v>2.8</v>
      </c>
      <c r="C8" s="75">
        <v>3.1</v>
      </c>
      <c r="D8" s="2">
        <f>-10*LOG(K8)</f>
        <v>13.467874862246742</v>
      </c>
      <c r="E8" s="16"/>
      <c r="F8" s="16"/>
      <c r="G8" s="16"/>
      <c r="H8" s="26">
        <f>SUMSQ(B8:C8)</f>
        <v>17.45</v>
      </c>
      <c r="I8" s="26">
        <f>(SUM(B8:C8))^2/COUNT(B8:C8)</f>
        <v>17.405000000000001</v>
      </c>
      <c r="J8" s="26">
        <f>H8-I8</f>
        <v>4.4999999999998153E-2</v>
      </c>
      <c r="K8" s="26">
        <f>J8/(COUNT(B8:C8)-1)</f>
        <v>4.4999999999998153E-2</v>
      </c>
      <c r="L8" s="17"/>
    </row>
    <row r="9" spans="1:12">
      <c r="A9" s="15"/>
      <c r="B9" s="20"/>
      <c r="C9" s="20"/>
      <c r="D9" s="21"/>
      <c r="E9" s="16"/>
      <c r="F9" s="16"/>
      <c r="G9" s="16"/>
      <c r="H9" s="16"/>
      <c r="I9" s="16"/>
      <c r="J9" s="16"/>
      <c r="K9" s="16"/>
      <c r="L9" s="17"/>
    </row>
    <row r="10" spans="1:12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7"/>
    </row>
    <row r="11" spans="1:12" ht="25" thickBot="1">
      <c r="A11" s="15"/>
      <c r="B11" s="18" t="s">
        <v>15</v>
      </c>
      <c r="C11" s="16"/>
      <c r="D11" s="16"/>
      <c r="E11" s="16"/>
      <c r="F11" s="16"/>
      <c r="G11" s="16"/>
      <c r="H11" s="16"/>
      <c r="I11" s="16"/>
      <c r="J11" s="16"/>
      <c r="K11" s="16"/>
      <c r="L11" s="17"/>
    </row>
    <row r="12" spans="1:12" ht="25" thickBot="1">
      <c r="A12" s="15"/>
      <c r="B12" s="3" t="s">
        <v>0</v>
      </c>
      <c r="C12" s="9" t="s">
        <v>1</v>
      </c>
      <c r="D12" s="4" t="s">
        <v>2</v>
      </c>
      <c r="E12" s="16"/>
      <c r="F12" s="16"/>
      <c r="G12" s="16"/>
      <c r="H12" s="16"/>
      <c r="I12" s="16"/>
      <c r="J12" s="16"/>
      <c r="K12" s="16"/>
      <c r="L12" s="17"/>
    </row>
    <row r="13" spans="1:12" ht="25" thickBot="1">
      <c r="A13" s="19" t="s">
        <v>10</v>
      </c>
      <c r="B13" s="5" t="s">
        <v>9</v>
      </c>
      <c r="C13" s="10" t="s">
        <v>12</v>
      </c>
      <c r="D13" s="6" t="s">
        <v>13</v>
      </c>
      <c r="E13" s="11" t="s">
        <v>7</v>
      </c>
      <c r="F13" s="16"/>
      <c r="G13" s="16"/>
      <c r="H13" s="8" t="s">
        <v>3</v>
      </c>
      <c r="I13" s="8" t="s">
        <v>4</v>
      </c>
      <c r="J13" s="8" t="s">
        <v>5</v>
      </c>
      <c r="K13" s="8" t="s">
        <v>6</v>
      </c>
      <c r="L13" s="17"/>
    </row>
    <row r="14" spans="1:12" ht="25" thickBot="1">
      <c r="A14" s="19" t="s">
        <v>11</v>
      </c>
      <c r="B14" s="73">
        <v>0.1</v>
      </c>
      <c r="C14" s="74">
        <v>0</v>
      </c>
      <c r="D14" s="75">
        <v>-0.5</v>
      </c>
      <c r="E14" s="2">
        <f>-10*LOG(K14)</f>
        <v>9.857595608853897</v>
      </c>
      <c r="F14" s="16"/>
      <c r="G14" s="16"/>
      <c r="H14" s="26">
        <f>SUMSQ(B14:D14)</f>
        <v>0.26</v>
      </c>
      <c r="I14" s="26">
        <f>(SUM(B14:D14))^2/COUNT(B14:D14)</f>
        <v>5.3333333333333344E-2</v>
      </c>
      <c r="J14" s="26">
        <f>H14-I14</f>
        <v>0.20666666666666667</v>
      </c>
      <c r="K14" s="26">
        <f>J14/(COUNT(B14:D14)-1)</f>
        <v>0.10333333333333333</v>
      </c>
      <c r="L14" s="17"/>
    </row>
    <row r="15" spans="1:12" ht="25" thickBot="1">
      <c r="A15" s="22"/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5"/>
    </row>
  </sheetData>
  <phoneticPr fontId="1"/>
  <printOptions gridLinesSet="0"/>
  <pageMargins left="0.43307086614173229" right="0.39370078740157483" top="0.43307086614173229" bottom="0.39370078740157483" header="0.39370078740157483" footer="0.51181102362204722"/>
  <pageSetup paperSize="9" scale="75" orientation="landscape" horizontalDpi="4294967292" verticalDpi="429496729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91DA1-6A7C-D34B-8C1B-D045AE15638F}">
  <dimension ref="A1:I15"/>
  <sheetViews>
    <sheetView workbookViewId="0">
      <selection activeCell="A2" sqref="A2"/>
    </sheetView>
  </sheetViews>
  <sheetFormatPr baseColWidth="10" defaultColWidth="10.6640625" defaultRowHeight="24"/>
  <cols>
    <col min="1" max="1" width="26.83203125" style="1" bestFit="1" customWidth="1"/>
    <col min="2" max="3" width="10.5" style="1" customWidth="1"/>
    <col min="4" max="7" width="10.6640625" style="1"/>
    <col min="8" max="8" width="10.83203125" style="1" bestFit="1" customWidth="1"/>
    <col min="9" max="16384" width="10.6640625" style="1"/>
  </cols>
  <sheetData>
    <row r="1" spans="1:9" ht="31">
      <c r="A1" s="12" t="s">
        <v>18</v>
      </c>
      <c r="B1" s="13"/>
      <c r="C1" s="13"/>
      <c r="D1" s="13"/>
      <c r="E1" s="13"/>
      <c r="F1" s="13"/>
      <c r="G1" s="13"/>
      <c r="H1" s="13"/>
      <c r="I1" s="14"/>
    </row>
    <row r="2" spans="1:9">
      <c r="A2" s="15" t="s">
        <v>84</v>
      </c>
      <c r="B2" s="16"/>
      <c r="C2" s="16"/>
      <c r="D2" s="16"/>
      <c r="E2" s="16"/>
      <c r="F2" s="16"/>
      <c r="G2" s="16"/>
      <c r="H2" s="16"/>
      <c r="I2" s="17"/>
    </row>
    <row r="3" spans="1:9">
      <c r="A3" s="15"/>
      <c r="B3" s="16"/>
      <c r="C3" s="16"/>
      <c r="D3" s="16"/>
      <c r="E3" s="16"/>
      <c r="F3" s="16"/>
      <c r="G3" s="16"/>
      <c r="H3" s="16"/>
      <c r="I3" s="17"/>
    </row>
    <row r="4" spans="1:9">
      <c r="A4" s="15"/>
      <c r="B4" s="16"/>
      <c r="C4" s="16"/>
      <c r="D4" s="16"/>
      <c r="E4" s="16"/>
      <c r="F4" s="16"/>
      <c r="G4" s="16"/>
      <c r="H4" s="16"/>
      <c r="I4" s="17"/>
    </row>
    <row r="5" spans="1:9" ht="25" thickBot="1">
      <c r="A5" s="15"/>
      <c r="B5" s="18" t="s">
        <v>14</v>
      </c>
      <c r="C5" s="16"/>
      <c r="D5" s="16"/>
      <c r="E5" s="16"/>
      <c r="F5" s="16"/>
      <c r="G5" s="16"/>
      <c r="H5" s="16"/>
      <c r="I5" s="17"/>
    </row>
    <row r="6" spans="1:9" ht="25" thickBot="1">
      <c r="A6" s="15"/>
      <c r="B6" s="3" t="s">
        <v>0</v>
      </c>
      <c r="C6" s="4" t="s">
        <v>1</v>
      </c>
      <c r="D6" s="16"/>
      <c r="E6" s="16"/>
      <c r="F6" s="16"/>
      <c r="G6" s="16"/>
      <c r="H6" s="16"/>
      <c r="I6" s="17"/>
    </row>
    <row r="7" spans="1:9" ht="25" thickBot="1">
      <c r="A7" s="19" t="s">
        <v>10</v>
      </c>
      <c r="B7" s="5" t="s">
        <v>9</v>
      </c>
      <c r="C7" s="6" t="s">
        <v>8</v>
      </c>
      <c r="D7" s="7" t="s">
        <v>7</v>
      </c>
      <c r="E7" s="16"/>
      <c r="F7" s="16"/>
      <c r="G7" s="16"/>
      <c r="H7" s="8" t="s">
        <v>3</v>
      </c>
      <c r="I7" s="17"/>
    </row>
    <row r="8" spans="1:9" ht="25" thickBot="1">
      <c r="A8" s="19" t="s">
        <v>11</v>
      </c>
      <c r="B8" s="73">
        <v>3.206</v>
      </c>
      <c r="C8" s="75">
        <v>3.258</v>
      </c>
      <c r="D8" s="2">
        <f>-10*LOG(H8)</f>
        <v>-10.189708086007467</v>
      </c>
      <c r="E8" s="16"/>
      <c r="F8" s="16"/>
      <c r="G8" s="16"/>
      <c r="H8" s="26">
        <f>SUMSQ(B8:C8)/COUNT(B8:C8)</f>
        <v>10.4465</v>
      </c>
      <c r="I8" s="17"/>
    </row>
    <row r="9" spans="1:9">
      <c r="A9" s="15"/>
      <c r="B9" s="20"/>
      <c r="C9" s="20"/>
      <c r="D9" s="21"/>
      <c r="E9" s="16"/>
      <c r="F9" s="16"/>
      <c r="G9" s="16"/>
      <c r="H9" s="16"/>
      <c r="I9" s="17"/>
    </row>
    <row r="10" spans="1:9">
      <c r="A10" s="15"/>
      <c r="B10" s="16"/>
      <c r="C10" s="16"/>
      <c r="D10" s="16"/>
      <c r="E10" s="16"/>
      <c r="F10" s="16"/>
      <c r="G10" s="16"/>
      <c r="H10" s="16"/>
      <c r="I10" s="17"/>
    </row>
    <row r="11" spans="1:9" ht="25" thickBot="1">
      <c r="A11" s="15"/>
      <c r="B11" s="18" t="s">
        <v>15</v>
      </c>
      <c r="C11" s="16"/>
      <c r="D11" s="16"/>
      <c r="E11" s="16"/>
      <c r="F11" s="16"/>
      <c r="G11" s="16"/>
      <c r="H11" s="16"/>
      <c r="I11" s="17"/>
    </row>
    <row r="12" spans="1:9" ht="25" thickBot="1">
      <c r="A12" s="15"/>
      <c r="B12" s="3" t="s">
        <v>0</v>
      </c>
      <c r="C12" s="9" t="s">
        <v>1</v>
      </c>
      <c r="D12" s="4" t="s">
        <v>2</v>
      </c>
      <c r="E12" s="16"/>
      <c r="F12" s="16"/>
      <c r="G12" s="16"/>
      <c r="H12" s="16"/>
      <c r="I12" s="17"/>
    </row>
    <row r="13" spans="1:9" ht="25" thickBot="1">
      <c r="A13" s="19" t="s">
        <v>10</v>
      </c>
      <c r="B13" s="5" t="s">
        <v>9</v>
      </c>
      <c r="C13" s="10" t="s">
        <v>12</v>
      </c>
      <c r="D13" s="6" t="s">
        <v>13</v>
      </c>
      <c r="E13" s="11" t="s">
        <v>7</v>
      </c>
      <c r="F13" s="16"/>
      <c r="G13" s="16"/>
      <c r="H13" s="8" t="s">
        <v>19</v>
      </c>
      <c r="I13" s="17"/>
    </row>
    <row r="14" spans="1:9" ht="25" thickBot="1">
      <c r="A14" s="19" t="s">
        <v>11</v>
      </c>
      <c r="B14" s="73">
        <v>0.1</v>
      </c>
      <c r="C14" s="74">
        <v>0.5</v>
      </c>
      <c r="D14" s="75">
        <v>0.1</v>
      </c>
      <c r="E14" s="2">
        <f>-10*LOG(H14)</f>
        <v>10.45757490560675</v>
      </c>
      <c r="F14" s="16"/>
      <c r="G14" s="16"/>
      <c r="H14" s="26">
        <f>SUMSQ(B14:D14)/COUNT(B14:D14)</f>
        <v>9.0000000000000011E-2</v>
      </c>
      <c r="I14" s="17"/>
    </row>
    <row r="15" spans="1:9" ht="25" thickBot="1">
      <c r="A15" s="22"/>
      <c r="B15" s="23"/>
      <c r="C15" s="24"/>
      <c r="D15" s="24"/>
      <c r="E15" s="24"/>
      <c r="F15" s="24"/>
      <c r="G15" s="24"/>
      <c r="H15" s="24"/>
      <c r="I15" s="25"/>
    </row>
  </sheetData>
  <phoneticPr fontId="1"/>
  <printOptions gridLinesSet="0"/>
  <pageMargins left="0.43307086614173229" right="0.39370078740157483" top="0.43307086614173229" bottom="0.39370078740157483" header="0.39370078740157483" footer="0.51181102362204722"/>
  <pageSetup paperSize="9" scale="75" orientation="landscape" horizontalDpi="4294967292" verticalDpi="429496729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44A90-23EA-AE4B-A700-797F054BC1AC}">
  <dimension ref="A1:Y39"/>
  <sheetViews>
    <sheetView zoomScaleNormal="100" workbookViewId="0">
      <selection activeCell="O15" sqref="O15"/>
    </sheetView>
  </sheetViews>
  <sheetFormatPr baseColWidth="10" defaultColWidth="12.5" defaultRowHeight="24"/>
  <cols>
    <col min="1" max="1" width="11.1640625" style="27" customWidth="1"/>
    <col min="2" max="2" width="7.1640625" style="27" customWidth="1"/>
    <col min="3" max="3" width="5" style="27" customWidth="1"/>
    <col min="4" max="4" width="7" style="27" customWidth="1"/>
    <col min="5" max="5" width="5" style="27" customWidth="1"/>
    <col min="6" max="6" width="7" style="27" customWidth="1"/>
    <col min="7" max="7" width="5" style="27" customWidth="1"/>
    <col min="8" max="8" width="7" style="27" customWidth="1"/>
    <col min="9" max="9" width="2.1640625" style="27" customWidth="1"/>
    <col min="10" max="10" width="13.1640625" style="27" bestFit="1" customWidth="1"/>
    <col min="11" max="11" width="6.83203125" style="27" customWidth="1"/>
    <col min="12" max="12" width="4.6640625" style="27" customWidth="1"/>
    <col min="13" max="13" width="6.5" style="27" bestFit="1" customWidth="1"/>
    <col min="14" max="16" width="10.6640625" style="27" customWidth="1"/>
    <col min="17" max="17" width="4.1640625" style="27" bestFit="1" customWidth="1"/>
    <col min="18" max="19" width="12.5" style="27" customWidth="1"/>
    <col min="20" max="20" width="4.1640625" style="27" bestFit="1" customWidth="1"/>
    <col min="21" max="21" width="10.83203125" style="27" bestFit="1" customWidth="1"/>
    <col min="22" max="22" width="25.6640625" style="27" bestFit="1" customWidth="1"/>
    <col min="23" max="24" width="19" style="27" bestFit="1" customWidth="1"/>
    <col min="25" max="25" width="4.1640625" style="27" bestFit="1" customWidth="1"/>
    <col min="26" max="26" width="8.5" style="27" bestFit="1" customWidth="1"/>
    <col min="27" max="27" width="7.6640625" style="27" bestFit="1" customWidth="1"/>
    <col min="28" max="28" width="3.83203125" style="27" bestFit="1" customWidth="1"/>
    <col min="29" max="39" width="4.1640625" style="27" bestFit="1" customWidth="1"/>
    <col min="40" max="255" width="12.5" style="27"/>
    <col min="256" max="256" width="3.6640625" style="27" customWidth="1"/>
    <col min="257" max="257" width="21" style="27" bestFit="1" customWidth="1"/>
    <col min="258" max="258" width="4.83203125" style="27" customWidth="1"/>
    <col min="259" max="259" width="5" style="27" customWidth="1"/>
    <col min="260" max="260" width="7" style="27" customWidth="1"/>
    <col min="261" max="261" width="5" style="27" customWidth="1"/>
    <col min="262" max="262" width="7" style="27" customWidth="1"/>
    <col min="263" max="263" width="5" style="27" customWidth="1"/>
    <col min="264" max="264" width="7" style="27" customWidth="1"/>
    <col min="265" max="265" width="2.1640625" style="27" customWidth="1"/>
    <col min="266" max="266" width="13.1640625" style="27" bestFit="1" customWidth="1"/>
    <col min="267" max="267" width="6.83203125" style="27" customWidth="1"/>
    <col min="268" max="268" width="4.6640625" style="27" customWidth="1"/>
    <col min="269" max="269" width="6.5" style="27" bestFit="1" customWidth="1"/>
    <col min="270" max="272" width="10" style="27" customWidth="1"/>
    <col min="273" max="276" width="4.1640625" style="27" bestFit="1" customWidth="1"/>
    <col min="277" max="277" width="10.83203125" style="27" bestFit="1" customWidth="1"/>
    <col min="278" max="278" width="13.83203125" style="27" bestFit="1" customWidth="1"/>
    <col min="279" max="280" width="19" style="27" bestFit="1" customWidth="1"/>
    <col min="281" max="281" width="4.1640625" style="27" bestFit="1" customWidth="1"/>
    <col min="282" max="282" width="8.5" style="27" bestFit="1" customWidth="1"/>
    <col min="283" max="283" width="7.6640625" style="27" bestFit="1" customWidth="1"/>
    <col min="284" max="284" width="3.83203125" style="27" bestFit="1" customWidth="1"/>
    <col min="285" max="295" width="4.1640625" style="27" bestFit="1" customWidth="1"/>
    <col min="296" max="511" width="12.5" style="27"/>
    <col min="512" max="512" width="3.6640625" style="27" customWidth="1"/>
    <col min="513" max="513" width="21" style="27" bestFit="1" customWidth="1"/>
    <col min="514" max="514" width="4.83203125" style="27" customWidth="1"/>
    <col min="515" max="515" width="5" style="27" customWidth="1"/>
    <col min="516" max="516" width="7" style="27" customWidth="1"/>
    <col min="517" max="517" width="5" style="27" customWidth="1"/>
    <col min="518" max="518" width="7" style="27" customWidth="1"/>
    <col min="519" max="519" width="5" style="27" customWidth="1"/>
    <col min="520" max="520" width="7" style="27" customWidth="1"/>
    <col min="521" max="521" width="2.1640625" style="27" customWidth="1"/>
    <col min="522" max="522" width="13.1640625" style="27" bestFit="1" customWidth="1"/>
    <col min="523" max="523" width="6.83203125" style="27" customWidth="1"/>
    <col min="524" max="524" width="4.6640625" style="27" customWidth="1"/>
    <col min="525" max="525" width="6.5" style="27" bestFit="1" customWidth="1"/>
    <col min="526" max="528" width="10" style="27" customWidth="1"/>
    <col min="529" max="532" width="4.1640625" style="27" bestFit="1" customWidth="1"/>
    <col min="533" max="533" width="10.83203125" style="27" bestFit="1" customWidth="1"/>
    <col min="534" max="534" width="13.83203125" style="27" bestFit="1" customWidth="1"/>
    <col min="535" max="536" width="19" style="27" bestFit="1" customWidth="1"/>
    <col min="537" max="537" width="4.1640625" style="27" bestFit="1" customWidth="1"/>
    <col min="538" max="538" width="8.5" style="27" bestFit="1" customWidth="1"/>
    <col min="539" max="539" width="7.6640625" style="27" bestFit="1" customWidth="1"/>
    <col min="540" max="540" width="3.83203125" style="27" bestFit="1" customWidth="1"/>
    <col min="541" max="551" width="4.1640625" style="27" bestFit="1" customWidth="1"/>
    <col min="552" max="767" width="12.5" style="27"/>
    <col min="768" max="768" width="3.6640625" style="27" customWidth="1"/>
    <col min="769" max="769" width="21" style="27" bestFit="1" customWidth="1"/>
    <col min="770" max="770" width="4.83203125" style="27" customWidth="1"/>
    <col min="771" max="771" width="5" style="27" customWidth="1"/>
    <col min="772" max="772" width="7" style="27" customWidth="1"/>
    <col min="773" max="773" width="5" style="27" customWidth="1"/>
    <col min="774" max="774" width="7" style="27" customWidth="1"/>
    <col min="775" max="775" width="5" style="27" customWidth="1"/>
    <col min="776" max="776" width="7" style="27" customWidth="1"/>
    <col min="777" max="777" width="2.1640625" style="27" customWidth="1"/>
    <col min="778" max="778" width="13.1640625" style="27" bestFit="1" customWidth="1"/>
    <col min="779" max="779" width="6.83203125" style="27" customWidth="1"/>
    <col min="780" max="780" width="4.6640625" style="27" customWidth="1"/>
    <col min="781" max="781" width="6.5" style="27" bestFit="1" customWidth="1"/>
    <col min="782" max="784" width="10" style="27" customWidth="1"/>
    <col min="785" max="788" width="4.1640625" style="27" bestFit="1" customWidth="1"/>
    <col min="789" max="789" width="10.83203125" style="27" bestFit="1" customWidth="1"/>
    <col min="790" max="790" width="13.83203125" style="27" bestFit="1" customWidth="1"/>
    <col min="791" max="792" width="19" style="27" bestFit="1" customWidth="1"/>
    <col min="793" max="793" width="4.1640625" style="27" bestFit="1" customWidth="1"/>
    <col min="794" max="794" width="8.5" style="27" bestFit="1" customWidth="1"/>
    <col min="795" max="795" width="7.6640625" style="27" bestFit="1" customWidth="1"/>
    <col min="796" max="796" width="3.83203125" style="27" bestFit="1" customWidth="1"/>
    <col min="797" max="807" width="4.1640625" style="27" bestFit="1" customWidth="1"/>
    <col min="808" max="1023" width="12.5" style="27"/>
    <col min="1024" max="1024" width="3.6640625" style="27" customWidth="1"/>
    <col min="1025" max="1025" width="21" style="27" bestFit="1" customWidth="1"/>
    <col min="1026" max="1026" width="4.83203125" style="27" customWidth="1"/>
    <col min="1027" max="1027" width="5" style="27" customWidth="1"/>
    <col min="1028" max="1028" width="7" style="27" customWidth="1"/>
    <col min="1029" max="1029" width="5" style="27" customWidth="1"/>
    <col min="1030" max="1030" width="7" style="27" customWidth="1"/>
    <col min="1031" max="1031" width="5" style="27" customWidth="1"/>
    <col min="1032" max="1032" width="7" style="27" customWidth="1"/>
    <col min="1033" max="1033" width="2.1640625" style="27" customWidth="1"/>
    <col min="1034" max="1034" width="13.1640625" style="27" bestFit="1" customWidth="1"/>
    <col min="1035" max="1035" width="6.83203125" style="27" customWidth="1"/>
    <col min="1036" max="1036" width="4.6640625" style="27" customWidth="1"/>
    <col min="1037" max="1037" width="6.5" style="27" bestFit="1" customWidth="1"/>
    <col min="1038" max="1040" width="10" style="27" customWidth="1"/>
    <col min="1041" max="1044" width="4.1640625" style="27" bestFit="1" customWidth="1"/>
    <col min="1045" max="1045" width="10.83203125" style="27" bestFit="1" customWidth="1"/>
    <col min="1046" max="1046" width="13.83203125" style="27" bestFit="1" customWidth="1"/>
    <col min="1047" max="1048" width="19" style="27" bestFit="1" customWidth="1"/>
    <col min="1049" max="1049" width="4.1640625" style="27" bestFit="1" customWidth="1"/>
    <col min="1050" max="1050" width="8.5" style="27" bestFit="1" customWidth="1"/>
    <col min="1051" max="1051" width="7.6640625" style="27" bestFit="1" customWidth="1"/>
    <col min="1052" max="1052" width="3.83203125" style="27" bestFit="1" customWidth="1"/>
    <col min="1053" max="1063" width="4.1640625" style="27" bestFit="1" customWidth="1"/>
    <col min="1064" max="1279" width="12.5" style="27"/>
    <col min="1280" max="1280" width="3.6640625" style="27" customWidth="1"/>
    <col min="1281" max="1281" width="21" style="27" bestFit="1" customWidth="1"/>
    <col min="1282" max="1282" width="4.83203125" style="27" customWidth="1"/>
    <col min="1283" max="1283" width="5" style="27" customWidth="1"/>
    <col min="1284" max="1284" width="7" style="27" customWidth="1"/>
    <col min="1285" max="1285" width="5" style="27" customWidth="1"/>
    <col min="1286" max="1286" width="7" style="27" customWidth="1"/>
    <col min="1287" max="1287" width="5" style="27" customWidth="1"/>
    <col min="1288" max="1288" width="7" style="27" customWidth="1"/>
    <col min="1289" max="1289" width="2.1640625" style="27" customWidth="1"/>
    <col min="1290" max="1290" width="13.1640625" style="27" bestFit="1" customWidth="1"/>
    <col min="1291" max="1291" width="6.83203125" style="27" customWidth="1"/>
    <col min="1292" max="1292" width="4.6640625" style="27" customWidth="1"/>
    <col min="1293" max="1293" width="6.5" style="27" bestFit="1" customWidth="1"/>
    <col min="1294" max="1296" width="10" style="27" customWidth="1"/>
    <col min="1297" max="1300" width="4.1640625" style="27" bestFit="1" customWidth="1"/>
    <col min="1301" max="1301" width="10.83203125" style="27" bestFit="1" customWidth="1"/>
    <col min="1302" max="1302" width="13.83203125" style="27" bestFit="1" customWidth="1"/>
    <col min="1303" max="1304" width="19" style="27" bestFit="1" customWidth="1"/>
    <col min="1305" max="1305" width="4.1640625" style="27" bestFit="1" customWidth="1"/>
    <col min="1306" max="1306" width="8.5" style="27" bestFit="1" customWidth="1"/>
    <col min="1307" max="1307" width="7.6640625" style="27" bestFit="1" customWidth="1"/>
    <col min="1308" max="1308" width="3.83203125" style="27" bestFit="1" customWidth="1"/>
    <col min="1309" max="1319" width="4.1640625" style="27" bestFit="1" customWidth="1"/>
    <col min="1320" max="1535" width="12.5" style="27"/>
    <col min="1536" max="1536" width="3.6640625" style="27" customWidth="1"/>
    <col min="1537" max="1537" width="21" style="27" bestFit="1" customWidth="1"/>
    <col min="1538" max="1538" width="4.83203125" style="27" customWidth="1"/>
    <col min="1539" max="1539" width="5" style="27" customWidth="1"/>
    <col min="1540" max="1540" width="7" style="27" customWidth="1"/>
    <col min="1541" max="1541" width="5" style="27" customWidth="1"/>
    <col min="1542" max="1542" width="7" style="27" customWidth="1"/>
    <col min="1543" max="1543" width="5" style="27" customWidth="1"/>
    <col min="1544" max="1544" width="7" style="27" customWidth="1"/>
    <col min="1545" max="1545" width="2.1640625" style="27" customWidth="1"/>
    <col min="1546" max="1546" width="13.1640625" style="27" bestFit="1" customWidth="1"/>
    <col min="1547" max="1547" width="6.83203125" style="27" customWidth="1"/>
    <col min="1548" max="1548" width="4.6640625" style="27" customWidth="1"/>
    <col min="1549" max="1549" width="6.5" style="27" bestFit="1" customWidth="1"/>
    <col min="1550" max="1552" width="10" style="27" customWidth="1"/>
    <col min="1553" max="1556" width="4.1640625" style="27" bestFit="1" customWidth="1"/>
    <col min="1557" max="1557" width="10.83203125" style="27" bestFit="1" customWidth="1"/>
    <col min="1558" max="1558" width="13.83203125" style="27" bestFit="1" customWidth="1"/>
    <col min="1559" max="1560" width="19" style="27" bestFit="1" customWidth="1"/>
    <col min="1561" max="1561" width="4.1640625" style="27" bestFit="1" customWidth="1"/>
    <col min="1562" max="1562" width="8.5" style="27" bestFit="1" customWidth="1"/>
    <col min="1563" max="1563" width="7.6640625" style="27" bestFit="1" customWidth="1"/>
    <col min="1564" max="1564" width="3.83203125" style="27" bestFit="1" customWidth="1"/>
    <col min="1565" max="1575" width="4.1640625" style="27" bestFit="1" customWidth="1"/>
    <col min="1576" max="1791" width="12.5" style="27"/>
    <col min="1792" max="1792" width="3.6640625" style="27" customWidth="1"/>
    <col min="1793" max="1793" width="21" style="27" bestFit="1" customWidth="1"/>
    <col min="1794" max="1794" width="4.83203125" style="27" customWidth="1"/>
    <col min="1795" max="1795" width="5" style="27" customWidth="1"/>
    <col min="1796" max="1796" width="7" style="27" customWidth="1"/>
    <col min="1797" max="1797" width="5" style="27" customWidth="1"/>
    <col min="1798" max="1798" width="7" style="27" customWidth="1"/>
    <col min="1799" max="1799" width="5" style="27" customWidth="1"/>
    <col min="1800" max="1800" width="7" style="27" customWidth="1"/>
    <col min="1801" max="1801" width="2.1640625" style="27" customWidth="1"/>
    <col min="1802" max="1802" width="13.1640625" style="27" bestFit="1" customWidth="1"/>
    <col min="1803" max="1803" width="6.83203125" style="27" customWidth="1"/>
    <col min="1804" max="1804" width="4.6640625" style="27" customWidth="1"/>
    <col min="1805" max="1805" width="6.5" style="27" bestFit="1" customWidth="1"/>
    <col min="1806" max="1808" width="10" style="27" customWidth="1"/>
    <col min="1809" max="1812" width="4.1640625" style="27" bestFit="1" customWidth="1"/>
    <col min="1813" max="1813" width="10.83203125" style="27" bestFit="1" customWidth="1"/>
    <col min="1814" max="1814" width="13.83203125" style="27" bestFit="1" customWidth="1"/>
    <col min="1815" max="1816" width="19" style="27" bestFit="1" customWidth="1"/>
    <col min="1817" max="1817" width="4.1640625" style="27" bestFit="1" customWidth="1"/>
    <col min="1818" max="1818" width="8.5" style="27" bestFit="1" customWidth="1"/>
    <col min="1819" max="1819" width="7.6640625" style="27" bestFit="1" customWidth="1"/>
    <col min="1820" max="1820" width="3.83203125" style="27" bestFit="1" customWidth="1"/>
    <col min="1821" max="1831" width="4.1640625" style="27" bestFit="1" customWidth="1"/>
    <col min="1832" max="2047" width="12.5" style="27"/>
    <col min="2048" max="2048" width="3.6640625" style="27" customWidth="1"/>
    <col min="2049" max="2049" width="21" style="27" bestFit="1" customWidth="1"/>
    <col min="2050" max="2050" width="4.83203125" style="27" customWidth="1"/>
    <col min="2051" max="2051" width="5" style="27" customWidth="1"/>
    <col min="2052" max="2052" width="7" style="27" customWidth="1"/>
    <col min="2053" max="2053" width="5" style="27" customWidth="1"/>
    <col min="2054" max="2054" width="7" style="27" customWidth="1"/>
    <col min="2055" max="2055" width="5" style="27" customWidth="1"/>
    <col min="2056" max="2056" width="7" style="27" customWidth="1"/>
    <col min="2057" max="2057" width="2.1640625" style="27" customWidth="1"/>
    <col min="2058" max="2058" width="13.1640625" style="27" bestFit="1" customWidth="1"/>
    <col min="2059" max="2059" width="6.83203125" style="27" customWidth="1"/>
    <col min="2060" max="2060" width="4.6640625" style="27" customWidth="1"/>
    <col min="2061" max="2061" width="6.5" style="27" bestFit="1" customWidth="1"/>
    <col min="2062" max="2064" width="10" style="27" customWidth="1"/>
    <col min="2065" max="2068" width="4.1640625" style="27" bestFit="1" customWidth="1"/>
    <col min="2069" max="2069" width="10.83203125" style="27" bestFit="1" customWidth="1"/>
    <col min="2070" max="2070" width="13.83203125" style="27" bestFit="1" customWidth="1"/>
    <col min="2071" max="2072" width="19" style="27" bestFit="1" customWidth="1"/>
    <col min="2073" max="2073" width="4.1640625" style="27" bestFit="1" customWidth="1"/>
    <col min="2074" max="2074" width="8.5" style="27" bestFit="1" customWidth="1"/>
    <col min="2075" max="2075" width="7.6640625" style="27" bestFit="1" customWidth="1"/>
    <col min="2076" max="2076" width="3.83203125" style="27" bestFit="1" customWidth="1"/>
    <col min="2077" max="2087" width="4.1640625" style="27" bestFit="1" customWidth="1"/>
    <col min="2088" max="2303" width="12.5" style="27"/>
    <col min="2304" max="2304" width="3.6640625" style="27" customWidth="1"/>
    <col min="2305" max="2305" width="21" style="27" bestFit="1" customWidth="1"/>
    <col min="2306" max="2306" width="4.83203125" style="27" customWidth="1"/>
    <col min="2307" max="2307" width="5" style="27" customWidth="1"/>
    <col min="2308" max="2308" width="7" style="27" customWidth="1"/>
    <col min="2309" max="2309" width="5" style="27" customWidth="1"/>
    <col min="2310" max="2310" width="7" style="27" customWidth="1"/>
    <col min="2311" max="2311" width="5" style="27" customWidth="1"/>
    <col min="2312" max="2312" width="7" style="27" customWidth="1"/>
    <col min="2313" max="2313" width="2.1640625" style="27" customWidth="1"/>
    <col min="2314" max="2314" width="13.1640625" style="27" bestFit="1" customWidth="1"/>
    <col min="2315" max="2315" width="6.83203125" style="27" customWidth="1"/>
    <col min="2316" max="2316" width="4.6640625" style="27" customWidth="1"/>
    <col min="2317" max="2317" width="6.5" style="27" bestFit="1" customWidth="1"/>
    <col min="2318" max="2320" width="10" style="27" customWidth="1"/>
    <col min="2321" max="2324" width="4.1640625" style="27" bestFit="1" customWidth="1"/>
    <col min="2325" max="2325" width="10.83203125" style="27" bestFit="1" customWidth="1"/>
    <col min="2326" max="2326" width="13.83203125" style="27" bestFit="1" customWidth="1"/>
    <col min="2327" max="2328" width="19" style="27" bestFit="1" customWidth="1"/>
    <col min="2329" max="2329" width="4.1640625" style="27" bestFit="1" customWidth="1"/>
    <col min="2330" max="2330" width="8.5" style="27" bestFit="1" customWidth="1"/>
    <col min="2331" max="2331" width="7.6640625" style="27" bestFit="1" customWidth="1"/>
    <col min="2332" max="2332" width="3.83203125" style="27" bestFit="1" customWidth="1"/>
    <col min="2333" max="2343" width="4.1640625" style="27" bestFit="1" customWidth="1"/>
    <col min="2344" max="2559" width="12.5" style="27"/>
    <col min="2560" max="2560" width="3.6640625" style="27" customWidth="1"/>
    <col min="2561" max="2561" width="21" style="27" bestFit="1" customWidth="1"/>
    <col min="2562" max="2562" width="4.83203125" style="27" customWidth="1"/>
    <col min="2563" max="2563" width="5" style="27" customWidth="1"/>
    <col min="2564" max="2564" width="7" style="27" customWidth="1"/>
    <col min="2565" max="2565" width="5" style="27" customWidth="1"/>
    <col min="2566" max="2566" width="7" style="27" customWidth="1"/>
    <col min="2567" max="2567" width="5" style="27" customWidth="1"/>
    <col min="2568" max="2568" width="7" style="27" customWidth="1"/>
    <col min="2569" max="2569" width="2.1640625" style="27" customWidth="1"/>
    <col min="2570" max="2570" width="13.1640625" style="27" bestFit="1" customWidth="1"/>
    <col min="2571" max="2571" width="6.83203125" style="27" customWidth="1"/>
    <col min="2572" max="2572" width="4.6640625" style="27" customWidth="1"/>
    <col min="2573" max="2573" width="6.5" style="27" bestFit="1" customWidth="1"/>
    <col min="2574" max="2576" width="10" style="27" customWidth="1"/>
    <col min="2577" max="2580" width="4.1640625" style="27" bestFit="1" customWidth="1"/>
    <col min="2581" max="2581" width="10.83203125" style="27" bestFit="1" customWidth="1"/>
    <col min="2582" max="2582" width="13.83203125" style="27" bestFit="1" customWidth="1"/>
    <col min="2583" max="2584" width="19" style="27" bestFit="1" customWidth="1"/>
    <col min="2585" max="2585" width="4.1640625" style="27" bestFit="1" customWidth="1"/>
    <col min="2586" max="2586" width="8.5" style="27" bestFit="1" customWidth="1"/>
    <col min="2587" max="2587" width="7.6640625" style="27" bestFit="1" customWidth="1"/>
    <col min="2588" max="2588" width="3.83203125" style="27" bestFit="1" customWidth="1"/>
    <col min="2589" max="2599" width="4.1640625" style="27" bestFit="1" customWidth="1"/>
    <col min="2600" max="2815" width="12.5" style="27"/>
    <col min="2816" max="2816" width="3.6640625" style="27" customWidth="1"/>
    <col min="2817" max="2817" width="21" style="27" bestFit="1" customWidth="1"/>
    <col min="2818" max="2818" width="4.83203125" style="27" customWidth="1"/>
    <col min="2819" max="2819" width="5" style="27" customWidth="1"/>
    <col min="2820" max="2820" width="7" style="27" customWidth="1"/>
    <col min="2821" max="2821" width="5" style="27" customWidth="1"/>
    <col min="2822" max="2822" width="7" style="27" customWidth="1"/>
    <col min="2823" max="2823" width="5" style="27" customWidth="1"/>
    <col min="2824" max="2824" width="7" style="27" customWidth="1"/>
    <col min="2825" max="2825" width="2.1640625" style="27" customWidth="1"/>
    <col min="2826" max="2826" width="13.1640625" style="27" bestFit="1" customWidth="1"/>
    <col min="2827" max="2827" width="6.83203125" style="27" customWidth="1"/>
    <col min="2828" max="2828" width="4.6640625" style="27" customWidth="1"/>
    <col min="2829" max="2829" width="6.5" style="27" bestFit="1" customWidth="1"/>
    <col min="2830" max="2832" width="10" style="27" customWidth="1"/>
    <col min="2833" max="2836" width="4.1640625" style="27" bestFit="1" customWidth="1"/>
    <col min="2837" max="2837" width="10.83203125" style="27" bestFit="1" customWidth="1"/>
    <col min="2838" max="2838" width="13.83203125" style="27" bestFit="1" customWidth="1"/>
    <col min="2839" max="2840" width="19" style="27" bestFit="1" customWidth="1"/>
    <col min="2841" max="2841" width="4.1640625" style="27" bestFit="1" customWidth="1"/>
    <col min="2842" max="2842" width="8.5" style="27" bestFit="1" customWidth="1"/>
    <col min="2843" max="2843" width="7.6640625" style="27" bestFit="1" customWidth="1"/>
    <col min="2844" max="2844" width="3.83203125" style="27" bestFit="1" customWidth="1"/>
    <col min="2845" max="2855" width="4.1640625" style="27" bestFit="1" customWidth="1"/>
    <col min="2856" max="3071" width="12.5" style="27"/>
    <col min="3072" max="3072" width="3.6640625" style="27" customWidth="1"/>
    <col min="3073" max="3073" width="21" style="27" bestFit="1" customWidth="1"/>
    <col min="3074" max="3074" width="4.83203125" style="27" customWidth="1"/>
    <col min="3075" max="3075" width="5" style="27" customWidth="1"/>
    <col min="3076" max="3076" width="7" style="27" customWidth="1"/>
    <col min="3077" max="3077" width="5" style="27" customWidth="1"/>
    <col min="3078" max="3078" width="7" style="27" customWidth="1"/>
    <col min="3079" max="3079" width="5" style="27" customWidth="1"/>
    <col min="3080" max="3080" width="7" style="27" customWidth="1"/>
    <col min="3081" max="3081" width="2.1640625" style="27" customWidth="1"/>
    <col min="3082" max="3082" width="13.1640625" style="27" bestFit="1" customWidth="1"/>
    <col min="3083" max="3083" width="6.83203125" style="27" customWidth="1"/>
    <col min="3084" max="3084" width="4.6640625" style="27" customWidth="1"/>
    <col min="3085" max="3085" width="6.5" style="27" bestFit="1" customWidth="1"/>
    <col min="3086" max="3088" width="10" style="27" customWidth="1"/>
    <col min="3089" max="3092" width="4.1640625" style="27" bestFit="1" customWidth="1"/>
    <col min="3093" max="3093" width="10.83203125" style="27" bestFit="1" customWidth="1"/>
    <col min="3094" max="3094" width="13.83203125" style="27" bestFit="1" customWidth="1"/>
    <col min="3095" max="3096" width="19" style="27" bestFit="1" customWidth="1"/>
    <col min="3097" max="3097" width="4.1640625" style="27" bestFit="1" customWidth="1"/>
    <col min="3098" max="3098" width="8.5" style="27" bestFit="1" customWidth="1"/>
    <col min="3099" max="3099" width="7.6640625" style="27" bestFit="1" customWidth="1"/>
    <col min="3100" max="3100" width="3.83203125" style="27" bestFit="1" customWidth="1"/>
    <col min="3101" max="3111" width="4.1640625" style="27" bestFit="1" customWidth="1"/>
    <col min="3112" max="3327" width="12.5" style="27"/>
    <col min="3328" max="3328" width="3.6640625" style="27" customWidth="1"/>
    <col min="3329" max="3329" width="21" style="27" bestFit="1" customWidth="1"/>
    <col min="3330" max="3330" width="4.83203125" style="27" customWidth="1"/>
    <col min="3331" max="3331" width="5" style="27" customWidth="1"/>
    <col min="3332" max="3332" width="7" style="27" customWidth="1"/>
    <col min="3333" max="3333" width="5" style="27" customWidth="1"/>
    <col min="3334" max="3334" width="7" style="27" customWidth="1"/>
    <col min="3335" max="3335" width="5" style="27" customWidth="1"/>
    <col min="3336" max="3336" width="7" style="27" customWidth="1"/>
    <col min="3337" max="3337" width="2.1640625" style="27" customWidth="1"/>
    <col min="3338" max="3338" width="13.1640625" style="27" bestFit="1" customWidth="1"/>
    <col min="3339" max="3339" width="6.83203125" style="27" customWidth="1"/>
    <col min="3340" max="3340" width="4.6640625" style="27" customWidth="1"/>
    <col min="3341" max="3341" width="6.5" style="27" bestFit="1" customWidth="1"/>
    <col min="3342" max="3344" width="10" style="27" customWidth="1"/>
    <col min="3345" max="3348" width="4.1640625" style="27" bestFit="1" customWidth="1"/>
    <col min="3349" max="3349" width="10.83203125" style="27" bestFit="1" customWidth="1"/>
    <col min="3350" max="3350" width="13.83203125" style="27" bestFit="1" customWidth="1"/>
    <col min="3351" max="3352" width="19" style="27" bestFit="1" customWidth="1"/>
    <col min="3353" max="3353" width="4.1640625" style="27" bestFit="1" customWidth="1"/>
    <col min="3354" max="3354" width="8.5" style="27" bestFit="1" customWidth="1"/>
    <col min="3355" max="3355" width="7.6640625" style="27" bestFit="1" customWidth="1"/>
    <col min="3356" max="3356" width="3.83203125" style="27" bestFit="1" customWidth="1"/>
    <col min="3357" max="3367" width="4.1640625" style="27" bestFit="1" customWidth="1"/>
    <col min="3368" max="3583" width="12.5" style="27"/>
    <col min="3584" max="3584" width="3.6640625" style="27" customWidth="1"/>
    <col min="3585" max="3585" width="21" style="27" bestFit="1" customWidth="1"/>
    <col min="3586" max="3586" width="4.83203125" style="27" customWidth="1"/>
    <col min="3587" max="3587" width="5" style="27" customWidth="1"/>
    <col min="3588" max="3588" width="7" style="27" customWidth="1"/>
    <col min="3589" max="3589" width="5" style="27" customWidth="1"/>
    <col min="3590" max="3590" width="7" style="27" customWidth="1"/>
    <col min="3591" max="3591" width="5" style="27" customWidth="1"/>
    <col min="3592" max="3592" width="7" style="27" customWidth="1"/>
    <col min="3593" max="3593" width="2.1640625" style="27" customWidth="1"/>
    <col min="3594" max="3594" width="13.1640625" style="27" bestFit="1" customWidth="1"/>
    <col min="3595" max="3595" width="6.83203125" style="27" customWidth="1"/>
    <col min="3596" max="3596" width="4.6640625" style="27" customWidth="1"/>
    <col min="3597" max="3597" width="6.5" style="27" bestFit="1" customWidth="1"/>
    <col min="3598" max="3600" width="10" style="27" customWidth="1"/>
    <col min="3601" max="3604" width="4.1640625" style="27" bestFit="1" customWidth="1"/>
    <col min="3605" max="3605" width="10.83203125" style="27" bestFit="1" customWidth="1"/>
    <col min="3606" max="3606" width="13.83203125" style="27" bestFit="1" customWidth="1"/>
    <col min="3607" max="3608" width="19" style="27" bestFit="1" customWidth="1"/>
    <col min="3609" max="3609" width="4.1640625" style="27" bestFit="1" customWidth="1"/>
    <col min="3610" max="3610" width="8.5" style="27" bestFit="1" customWidth="1"/>
    <col min="3611" max="3611" width="7.6640625" style="27" bestFit="1" customWidth="1"/>
    <col min="3612" max="3612" width="3.83203125" style="27" bestFit="1" customWidth="1"/>
    <col min="3613" max="3623" width="4.1640625" style="27" bestFit="1" customWidth="1"/>
    <col min="3624" max="3839" width="12.5" style="27"/>
    <col min="3840" max="3840" width="3.6640625" style="27" customWidth="1"/>
    <col min="3841" max="3841" width="21" style="27" bestFit="1" customWidth="1"/>
    <col min="3842" max="3842" width="4.83203125" style="27" customWidth="1"/>
    <col min="3843" max="3843" width="5" style="27" customWidth="1"/>
    <col min="3844" max="3844" width="7" style="27" customWidth="1"/>
    <col min="3845" max="3845" width="5" style="27" customWidth="1"/>
    <col min="3846" max="3846" width="7" style="27" customWidth="1"/>
    <col min="3847" max="3847" width="5" style="27" customWidth="1"/>
    <col min="3848" max="3848" width="7" style="27" customWidth="1"/>
    <col min="3849" max="3849" width="2.1640625" style="27" customWidth="1"/>
    <col min="3850" max="3850" width="13.1640625" style="27" bestFit="1" customWidth="1"/>
    <col min="3851" max="3851" width="6.83203125" style="27" customWidth="1"/>
    <col min="3852" max="3852" width="4.6640625" style="27" customWidth="1"/>
    <col min="3853" max="3853" width="6.5" style="27" bestFit="1" customWidth="1"/>
    <col min="3854" max="3856" width="10" style="27" customWidth="1"/>
    <col min="3857" max="3860" width="4.1640625" style="27" bestFit="1" customWidth="1"/>
    <col min="3861" max="3861" width="10.83203125" style="27" bestFit="1" customWidth="1"/>
    <col min="3862" max="3862" width="13.83203125" style="27" bestFit="1" customWidth="1"/>
    <col min="3863" max="3864" width="19" style="27" bestFit="1" customWidth="1"/>
    <col min="3865" max="3865" width="4.1640625" style="27" bestFit="1" customWidth="1"/>
    <col min="3866" max="3866" width="8.5" style="27" bestFit="1" customWidth="1"/>
    <col min="3867" max="3867" width="7.6640625" style="27" bestFit="1" customWidth="1"/>
    <col min="3868" max="3868" width="3.83203125" style="27" bestFit="1" customWidth="1"/>
    <col min="3869" max="3879" width="4.1640625" style="27" bestFit="1" customWidth="1"/>
    <col min="3880" max="4095" width="12.5" style="27"/>
    <col min="4096" max="4096" width="3.6640625" style="27" customWidth="1"/>
    <col min="4097" max="4097" width="21" style="27" bestFit="1" customWidth="1"/>
    <col min="4098" max="4098" width="4.83203125" style="27" customWidth="1"/>
    <col min="4099" max="4099" width="5" style="27" customWidth="1"/>
    <col min="4100" max="4100" width="7" style="27" customWidth="1"/>
    <col min="4101" max="4101" width="5" style="27" customWidth="1"/>
    <col min="4102" max="4102" width="7" style="27" customWidth="1"/>
    <col min="4103" max="4103" width="5" style="27" customWidth="1"/>
    <col min="4104" max="4104" width="7" style="27" customWidth="1"/>
    <col min="4105" max="4105" width="2.1640625" style="27" customWidth="1"/>
    <col min="4106" max="4106" width="13.1640625" style="27" bestFit="1" customWidth="1"/>
    <col min="4107" max="4107" width="6.83203125" style="27" customWidth="1"/>
    <col min="4108" max="4108" width="4.6640625" style="27" customWidth="1"/>
    <col min="4109" max="4109" width="6.5" style="27" bestFit="1" customWidth="1"/>
    <col min="4110" max="4112" width="10" style="27" customWidth="1"/>
    <col min="4113" max="4116" width="4.1640625" style="27" bestFit="1" customWidth="1"/>
    <col min="4117" max="4117" width="10.83203125" style="27" bestFit="1" customWidth="1"/>
    <col min="4118" max="4118" width="13.83203125" style="27" bestFit="1" customWidth="1"/>
    <col min="4119" max="4120" width="19" style="27" bestFit="1" customWidth="1"/>
    <col min="4121" max="4121" width="4.1640625" style="27" bestFit="1" customWidth="1"/>
    <col min="4122" max="4122" width="8.5" style="27" bestFit="1" customWidth="1"/>
    <col min="4123" max="4123" width="7.6640625" style="27" bestFit="1" customWidth="1"/>
    <col min="4124" max="4124" width="3.83203125" style="27" bestFit="1" customWidth="1"/>
    <col min="4125" max="4135" width="4.1640625" style="27" bestFit="1" customWidth="1"/>
    <col min="4136" max="4351" width="12.5" style="27"/>
    <col min="4352" max="4352" width="3.6640625" style="27" customWidth="1"/>
    <col min="4353" max="4353" width="21" style="27" bestFit="1" customWidth="1"/>
    <col min="4354" max="4354" width="4.83203125" style="27" customWidth="1"/>
    <col min="4355" max="4355" width="5" style="27" customWidth="1"/>
    <col min="4356" max="4356" width="7" style="27" customWidth="1"/>
    <col min="4357" max="4357" width="5" style="27" customWidth="1"/>
    <col min="4358" max="4358" width="7" style="27" customWidth="1"/>
    <col min="4359" max="4359" width="5" style="27" customWidth="1"/>
    <col min="4360" max="4360" width="7" style="27" customWidth="1"/>
    <col min="4361" max="4361" width="2.1640625" style="27" customWidth="1"/>
    <col min="4362" max="4362" width="13.1640625" style="27" bestFit="1" customWidth="1"/>
    <col min="4363" max="4363" width="6.83203125" style="27" customWidth="1"/>
    <col min="4364" max="4364" width="4.6640625" style="27" customWidth="1"/>
    <col min="4365" max="4365" width="6.5" style="27" bestFit="1" customWidth="1"/>
    <col min="4366" max="4368" width="10" style="27" customWidth="1"/>
    <col min="4369" max="4372" width="4.1640625" style="27" bestFit="1" customWidth="1"/>
    <col min="4373" max="4373" width="10.83203125" style="27" bestFit="1" customWidth="1"/>
    <col min="4374" max="4374" width="13.83203125" style="27" bestFit="1" customWidth="1"/>
    <col min="4375" max="4376" width="19" style="27" bestFit="1" customWidth="1"/>
    <col min="4377" max="4377" width="4.1640625" style="27" bestFit="1" customWidth="1"/>
    <col min="4378" max="4378" width="8.5" style="27" bestFit="1" customWidth="1"/>
    <col min="4379" max="4379" width="7.6640625" style="27" bestFit="1" customWidth="1"/>
    <col min="4380" max="4380" width="3.83203125" style="27" bestFit="1" customWidth="1"/>
    <col min="4381" max="4391" width="4.1640625" style="27" bestFit="1" customWidth="1"/>
    <col min="4392" max="4607" width="12.5" style="27"/>
    <col min="4608" max="4608" width="3.6640625" style="27" customWidth="1"/>
    <col min="4609" max="4609" width="21" style="27" bestFit="1" customWidth="1"/>
    <col min="4610" max="4610" width="4.83203125" style="27" customWidth="1"/>
    <col min="4611" max="4611" width="5" style="27" customWidth="1"/>
    <col min="4612" max="4612" width="7" style="27" customWidth="1"/>
    <col min="4613" max="4613" width="5" style="27" customWidth="1"/>
    <col min="4614" max="4614" width="7" style="27" customWidth="1"/>
    <col min="4615" max="4615" width="5" style="27" customWidth="1"/>
    <col min="4616" max="4616" width="7" style="27" customWidth="1"/>
    <col min="4617" max="4617" width="2.1640625" style="27" customWidth="1"/>
    <col min="4618" max="4618" width="13.1640625" style="27" bestFit="1" customWidth="1"/>
    <col min="4619" max="4619" width="6.83203125" style="27" customWidth="1"/>
    <col min="4620" max="4620" width="4.6640625" style="27" customWidth="1"/>
    <col min="4621" max="4621" width="6.5" style="27" bestFit="1" customWidth="1"/>
    <col min="4622" max="4624" width="10" style="27" customWidth="1"/>
    <col min="4625" max="4628" width="4.1640625" style="27" bestFit="1" customWidth="1"/>
    <col min="4629" max="4629" width="10.83203125" style="27" bestFit="1" customWidth="1"/>
    <col min="4630" max="4630" width="13.83203125" style="27" bestFit="1" customWidth="1"/>
    <col min="4631" max="4632" width="19" style="27" bestFit="1" customWidth="1"/>
    <col min="4633" max="4633" width="4.1640625" style="27" bestFit="1" customWidth="1"/>
    <col min="4634" max="4634" width="8.5" style="27" bestFit="1" customWidth="1"/>
    <col min="4635" max="4635" width="7.6640625" style="27" bestFit="1" customWidth="1"/>
    <col min="4636" max="4636" width="3.83203125" style="27" bestFit="1" customWidth="1"/>
    <col min="4637" max="4647" width="4.1640625" style="27" bestFit="1" customWidth="1"/>
    <col min="4648" max="4863" width="12.5" style="27"/>
    <col min="4864" max="4864" width="3.6640625" style="27" customWidth="1"/>
    <col min="4865" max="4865" width="21" style="27" bestFit="1" customWidth="1"/>
    <col min="4866" max="4866" width="4.83203125" style="27" customWidth="1"/>
    <col min="4867" max="4867" width="5" style="27" customWidth="1"/>
    <col min="4868" max="4868" width="7" style="27" customWidth="1"/>
    <col min="4869" max="4869" width="5" style="27" customWidth="1"/>
    <col min="4870" max="4870" width="7" style="27" customWidth="1"/>
    <col min="4871" max="4871" width="5" style="27" customWidth="1"/>
    <col min="4872" max="4872" width="7" style="27" customWidth="1"/>
    <col min="4873" max="4873" width="2.1640625" style="27" customWidth="1"/>
    <col min="4874" max="4874" width="13.1640625" style="27" bestFit="1" customWidth="1"/>
    <col min="4875" max="4875" width="6.83203125" style="27" customWidth="1"/>
    <col min="4876" max="4876" width="4.6640625" style="27" customWidth="1"/>
    <col min="4877" max="4877" width="6.5" style="27" bestFit="1" customWidth="1"/>
    <col min="4878" max="4880" width="10" style="27" customWidth="1"/>
    <col min="4881" max="4884" width="4.1640625" style="27" bestFit="1" customWidth="1"/>
    <col min="4885" max="4885" width="10.83203125" style="27" bestFit="1" customWidth="1"/>
    <col min="4886" max="4886" width="13.83203125" style="27" bestFit="1" customWidth="1"/>
    <col min="4887" max="4888" width="19" style="27" bestFit="1" customWidth="1"/>
    <col min="4889" max="4889" width="4.1640625" style="27" bestFit="1" customWidth="1"/>
    <col min="4890" max="4890" width="8.5" style="27" bestFit="1" customWidth="1"/>
    <col min="4891" max="4891" width="7.6640625" style="27" bestFit="1" customWidth="1"/>
    <col min="4892" max="4892" width="3.83203125" style="27" bestFit="1" customWidth="1"/>
    <col min="4893" max="4903" width="4.1640625" style="27" bestFit="1" customWidth="1"/>
    <col min="4904" max="5119" width="12.5" style="27"/>
    <col min="5120" max="5120" width="3.6640625" style="27" customWidth="1"/>
    <col min="5121" max="5121" width="21" style="27" bestFit="1" customWidth="1"/>
    <col min="5122" max="5122" width="4.83203125" style="27" customWidth="1"/>
    <col min="5123" max="5123" width="5" style="27" customWidth="1"/>
    <col min="5124" max="5124" width="7" style="27" customWidth="1"/>
    <col min="5125" max="5125" width="5" style="27" customWidth="1"/>
    <col min="5126" max="5126" width="7" style="27" customWidth="1"/>
    <col min="5127" max="5127" width="5" style="27" customWidth="1"/>
    <col min="5128" max="5128" width="7" style="27" customWidth="1"/>
    <col min="5129" max="5129" width="2.1640625" style="27" customWidth="1"/>
    <col min="5130" max="5130" width="13.1640625" style="27" bestFit="1" customWidth="1"/>
    <col min="5131" max="5131" width="6.83203125" style="27" customWidth="1"/>
    <col min="5132" max="5132" width="4.6640625" style="27" customWidth="1"/>
    <col min="5133" max="5133" width="6.5" style="27" bestFit="1" customWidth="1"/>
    <col min="5134" max="5136" width="10" style="27" customWidth="1"/>
    <col min="5137" max="5140" width="4.1640625" style="27" bestFit="1" customWidth="1"/>
    <col min="5141" max="5141" width="10.83203125" style="27" bestFit="1" customWidth="1"/>
    <col min="5142" max="5142" width="13.83203125" style="27" bestFit="1" customWidth="1"/>
    <col min="5143" max="5144" width="19" style="27" bestFit="1" customWidth="1"/>
    <col min="5145" max="5145" width="4.1640625" style="27" bestFit="1" customWidth="1"/>
    <col min="5146" max="5146" width="8.5" style="27" bestFit="1" customWidth="1"/>
    <col min="5147" max="5147" width="7.6640625" style="27" bestFit="1" customWidth="1"/>
    <col min="5148" max="5148" width="3.83203125" style="27" bestFit="1" customWidth="1"/>
    <col min="5149" max="5159" width="4.1640625" style="27" bestFit="1" customWidth="1"/>
    <col min="5160" max="5375" width="12.5" style="27"/>
    <col min="5376" max="5376" width="3.6640625" style="27" customWidth="1"/>
    <col min="5377" max="5377" width="21" style="27" bestFit="1" customWidth="1"/>
    <col min="5378" max="5378" width="4.83203125" style="27" customWidth="1"/>
    <col min="5379" max="5379" width="5" style="27" customWidth="1"/>
    <col min="5380" max="5380" width="7" style="27" customWidth="1"/>
    <col min="5381" max="5381" width="5" style="27" customWidth="1"/>
    <col min="5382" max="5382" width="7" style="27" customWidth="1"/>
    <col min="5383" max="5383" width="5" style="27" customWidth="1"/>
    <col min="5384" max="5384" width="7" style="27" customWidth="1"/>
    <col min="5385" max="5385" width="2.1640625" style="27" customWidth="1"/>
    <col min="5386" max="5386" width="13.1640625" style="27" bestFit="1" customWidth="1"/>
    <col min="5387" max="5387" width="6.83203125" style="27" customWidth="1"/>
    <col min="5388" max="5388" width="4.6640625" style="27" customWidth="1"/>
    <col min="5389" max="5389" width="6.5" style="27" bestFit="1" customWidth="1"/>
    <col min="5390" max="5392" width="10" style="27" customWidth="1"/>
    <col min="5393" max="5396" width="4.1640625" style="27" bestFit="1" customWidth="1"/>
    <col min="5397" max="5397" width="10.83203125" style="27" bestFit="1" customWidth="1"/>
    <col min="5398" max="5398" width="13.83203125" style="27" bestFit="1" customWidth="1"/>
    <col min="5399" max="5400" width="19" style="27" bestFit="1" customWidth="1"/>
    <col min="5401" max="5401" width="4.1640625" style="27" bestFit="1" customWidth="1"/>
    <col min="5402" max="5402" width="8.5" style="27" bestFit="1" customWidth="1"/>
    <col min="5403" max="5403" width="7.6640625" style="27" bestFit="1" customWidth="1"/>
    <col min="5404" max="5404" width="3.83203125" style="27" bestFit="1" customWidth="1"/>
    <col min="5405" max="5415" width="4.1640625" style="27" bestFit="1" customWidth="1"/>
    <col min="5416" max="5631" width="12.5" style="27"/>
    <col min="5632" max="5632" width="3.6640625" style="27" customWidth="1"/>
    <col min="5633" max="5633" width="21" style="27" bestFit="1" customWidth="1"/>
    <col min="5634" max="5634" width="4.83203125" style="27" customWidth="1"/>
    <col min="5635" max="5635" width="5" style="27" customWidth="1"/>
    <col min="5636" max="5636" width="7" style="27" customWidth="1"/>
    <col min="5637" max="5637" width="5" style="27" customWidth="1"/>
    <col min="5638" max="5638" width="7" style="27" customWidth="1"/>
    <col min="5639" max="5639" width="5" style="27" customWidth="1"/>
    <col min="5640" max="5640" width="7" style="27" customWidth="1"/>
    <col min="5641" max="5641" width="2.1640625" style="27" customWidth="1"/>
    <col min="5642" max="5642" width="13.1640625" style="27" bestFit="1" customWidth="1"/>
    <col min="5643" max="5643" width="6.83203125" style="27" customWidth="1"/>
    <col min="5644" max="5644" width="4.6640625" style="27" customWidth="1"/>
    <col min="5645" max="5645" width="6.5" style="27" bestFit="1" customWidth="1"/>
    <col min="5646" max="5648" width="10" style="27" customWidth="1"/>
    <col min="5649" max="5652" width="4.1640625" style="27" bestFit="1" customWidth="1"/>
    <col min="5653" max="5653" width="10.83203125" style="27" bestFit="1" customWidth="1"/>
    <col min="5654" max="5654" width="13.83203125" style="27" bestFit="1" customWidth="1"/>
    <col min="5655" max="5656" width="19" style="27" bestFit="1" customWidth="1"/>
    <col min="5657" max="5657" width="4.1640625" style="27" bestFit="1" customWidth="1"/>
    <col min="5658" max="5658" width="8.5" style="27" bestFit="1" customWidth="1"/>
    <col min="5659" max="5659" width="7.6640625" style="27" bestFit="1" customWidth="1"/>
    <col min="5660" max="5660" width="3.83203125" style="27" bestFit="1" customWidth="1"/>
    <col min="5661" max="5671" width="4.1640625" style="27" bestFit="1" customWidth="1"/>
    <col min="5672" max="5887" width="12.5" style="27"/>
    <col min="5888" max="5888" width="3.6640625" style="27" customWidth="1"/>
    <col min="5889" max="5889" width="21" style="27" bestFit="1" customWidth="1"/>
    <col min="5890" max="5890" width="4.83203125" style="27" customWidth="1"/>
    <col min="5891" max="5891" width="5" style="27" customWidth="1"/>
    <col min="5892" max="5892" width="7" style="27" customWidth="1"/>
    <col min="5893" max="5893" width="5" style="27" customWidth="1"/>
    <col min="5894" max="5894" width="7" style="27" customWidth="1"/>
    <col min="5895" max="5895" width="5" style="27" customWidth="1"/>
    <col min="5896" max="5896" width="7" style="27" customWidth="1"/>
    <col min="5897" max="5897" width="2.1640625" style="27" customWidth="1"/>
    <col min="5898" max="5898" width="13.1640625" style="27" bestFit="1" customWidth="1"/>
    <col min="5899" max="5899" width="6.83203125" style="27" customWidth="1"/>
    <col min="5900" max="5900" width="4.6640625" style="27" customWidth="1"/>
    <col min="5901" max="5901" width="6.5" style="27" bestFit="1" customWidth="1"/>
    <col min="5902" max="5904" width="10" style="27" customWidth="1"/>
    <col min="5905" max="5908" width="4.1640625" style="27" bestFit="1" customWidth="1"/>
    <col min="5909" max="5909" width="10.83203125" style="27" bestFit="1" customWidth="1"/>
    <col min="5910" max="5910" width="13.83203125" style="27" bestFit="1" customWidth="1"/>
    <col min="5911" max="5912" width="19" style="27" bestFit="1" customWidth="1"/>
    <col min="5913" max="5913" width="4.1640625" style="27" bestFit="1" customWidth="1"/>
    <col min="5914" max="5914" width="8.5" style="27" bestFit="1" customWidth="1"/>
    <col min="5915" max="5915" width="7.6640625" style="27" bestFit="1" customWidth="1"/>
    <col min="5916" max="5916" width="3.83203125" style="27" bestFit="1" customWidth="1"/>
    <col min="5917" max="5927" width="4.1640625" style="27" bestFit="1" customWidth="1"/>
    <col min="5928" max="6143" width="12.5" style="27"/>
    <col min="6144" max="6144" width="3.6640625" style="27" customWidth="1"/>
    <col min="6145" max="6145" width="21" style="27" bestFit="1" customWidth="1"/>
    <col min="6146" max="6146" width="4.83203125" style="27" customWidth="1"/>
    <col min="6147" max="6147" width="5" style="27" customWidth="1"/>
    <col min="6148" max="6148" width="7" style="27" customWidth="1"/>
    <col min="6149" max="6149" width="5" style="27" customWidth="1"/>
    <col min="6150" max="6150" width="7" style="27" customWidth="1"/>
    <col min="6151" max="6151" width="5" style="27" customWidth="1"/>
    <col min="6152" max="6152" width="7" style="27" customWidth="1"/>
    <col min="6153" max="6153" width="2.1640625" style="27" customWidth="1"/>
    <col min="6154" max="6154" width="13.1640625" style="27" bestFit="1" customWidth="1"/>
    <col min="6155" max="6155" width="6.83203125" style="27" customWidth="1"/>
    <col min="6156" max="6156" width="4.6640625" style="27" customWidth="1"/>
    <col min="6157" max="6157" width="6.5" style="27" bestFit="1" customWidth="1"/>
    <col min="6158" max="6160" width="10" style="27" customWidth="1"/>
    <col min="6161" max="6164" width="4.1640625" style="27" bestFit="1" customWidth="1"/>
    <col min="6165" max="6165" width="10.83203125" style="27" bestFit="1" customWidth="1"/>
    <col min="6166" max="6166" width="13.83203125" style="27" bestFit="1" customWidth="1"/>
    <col min="6167" max="6168" width="19" style="27" bestFit="1" customWidth="1"/>
    <col min="6169" max="6169" width="4.1640625" style="27" bestFit="1" customWidth="1"/>
    <col min="6170" max="6170" width="8.5" style="27" bestFit="1" customWidth="1"/>
    <col min="6171" max="6171" width="7.6640625" style="27" bestFit="1" customWidth="1"/>
    <col min="6172" max="6172" width="3.83203125" style="27" bestFit="1" customWidth="1"/>
    <col min="6173" max="6183" width="4.1640625" style="27" bestFit="1" customWidth="1"/>
    <col min="6184" max="6399" width="12.5" style="27"/>
    <col min="6400" max="6400" width="3.6640625" style="27" customWidth="1"/>
    <col min="6401" max="6401" width="21" style="27" bestFit="1" customWidth="1"/>
    <col min="6402" max="6402" width="4.83203125" style="27" customWidth="1"/>
    <col min="6403" max="6403" width="5" style="27" customWidth="1"/>
    <col min="6404" max="6404" width="7" style="27" customWidth="1"/>
    <col min="6405" max="6405" width="5" style="27" customWidth="1"/>
    <col min="6406" max="6406" width="7" style="27" customWidth="1"/>
    <col min="6407" max="6407" width="5" style="27" customWidth="1"/>
    <col min="6408" max="6408" width="7" style="27" customWidth="1"/>
    <col min="6409" max="6409" width="2.1640625" style="27" customWidth="1"/>
    <col min="6410" max="6410" width="13.1640625" style="27" bestFit="1" customWidth="1"/>
    <col min="6411" max="6411" width="6.83203125" style="27" customWidth="1"/>
    <col min="6412" max="6412" width="4.6640625" style="27" customWidth="1"/>
    <col min="6413" max="6413" width="6.5" style="27" bestFit="1" customWidth="1"/>
    <col min="6414" max="6416" width="10" style="27" customWidth="1"/>
    <col min="6417" max="6420" width="4.1640625" style="27" bestFit="1" customWidth="1"/>
    <col min="6421" max="6421" width="10.83203125" style="27" bestFit="1" customWidth="1"/>
    <col min="6422" max="6422" width="13.83203125" style="27" bestFit="1" customWidth="1"/>
    <col min="6423" max="6424" width="19" style="27" bestFit="1" customWidth="1"/>
    <col min="6425" max="6425" width="4.1640625" style="27" bestFit="1" customWidth="1"/>
    <col min="6426" max="6426" width="8.5" style="27" bestFit="1" customWidth="1"/>
    <col min="6427" max="6427" width="7.6640625" style="27" bestFit="1" customWidth="1"/>
    <col min="6428" max="6428" width="3.83203125" style="27" bestFit="1" customWidth="1"/>
    <col min="6429" max="6439" width="4.1640625" style="27" bestFit="1" customWidth="1"/>
    <col min="6440" max="6655" width="12.5" style="27"/>
    <col min="6656" max="6656" width="3.6640625" style="27" customWidth="1"/>
    <col min="6657" max="6657" width="21" style="27" bestFit="1" customWidth="1"/>
    <col min="6658" max="6658" width="4.83203125" style="27" customWidth="1"/>
    <col min="6659" max="6659" width="5" style="27" customWidth="1"/>
    <col min="6660" max="6660" width="7" style="27" customWidth="1"/>
    <col min="6661" max="6661" width="5" style="27" customWidth="1"/>
    <col min="6662" max="6662" width="7" style="27" customWidth="1"/>
    <col min="6663" max="6663" width="5" style="27" customWidth="1"/>
    <col min="6664" max="6664" width="7" style="27" customWidth="1"/>
    <col min="6665" max="6665" width="2.1640625" style="27" customWidth="1"/>
    <col min="6666" max="6666" width="13.1640625" style="27" bestFit="1" customWidth="1"/>
    <col min="6667" max="6667" width="6.83203125" style="27" customWidth="1"/>
    <col min="6668" max="6668" width="4.6640625" style="27" customWidth="1"/>
    <col min="6669" max="6669" width="6.5" style="27" bestFit="1" customWidth="1"/>
    <col min="6670" max="6672" width="10" style="27" customWidth="1"/>
    <col min="6673" max="6676" width="4.1640625" style="27" bestFit="1" customWidth="1"/>
    <col min="6677" max="6677" width="10.83203125" style="27" bestFit="1" customWidth="1"/>
    <col min="6678" max="6678" width="13.83203125" style="27" bestFit="1" customWidth="1"/>
    <col min="6679" max="6680" width="19" style="27" bestFit="1" customWidth="1"/>
    <col min="6681" max="6681" width="4.1640625" style="27" bestFit="1" customWidth="1"/>
    <col min="6682" max="6682" width="8.5" style="27" bestFit="1" customWidth="1"/>
    <col min="6683" max="6683" width="7.6640625" style="27" bestFit="1" customWidth="1"/>
    <col min="6684" max="6684" width="3.83203125" style="27" bestFit="1" customWidth="1"/>
    <col min="6685" max="6695" width="4.1640625" style="27" bestFit="1" customWidth="1"/>
    <col min="6696" max="6911" width="12.5" style="27"/>
    <col min="6912" max="6912" width="3.6640625" style="27" customWidth="1"/>
    <col min="6913" max="6913" width="21" style="27" bestFit="1" customWidth="1"/>
    <col min="6914" max="6914" width="4.83203125" style="27" customWidth="1"/>
    <col min="6915" max="6915" width="5" style="27" customWidth="1"/>
    <col min="6916" max="6916" width="7" style="27" customWidth="1"/>
    <col min="6917" max="6917" width="5" style="27" customWidth="1"/>
    <col min="6918" max="6918" width="7" style="27" customWidth="1"/>
    <col min="6919" max="6919" width="5" style="27" customWidth="1"/>
    <col min="6920" max="6920" width="7" style="27" customWidth="1"/>
    <col min="6921" max="6921" width="2.1640625" style="27" customWidth="1"/>
    <col min="6922" max="6922" width="13.1640625" style="27" bestFit="1" customWidth="1"/>
    <col min="6923" max="6923" width="6.83203125" style="27" customWidth="1"/>
    <col min="6924" max="6924" width="4.6640625" style="27" customWidth="1"/>
    <col min="6925" max="6925" width="6.5" style="27" bestFit="1" customWidth="1"/>
    <col min="6926" max="6928" width="10" style="27" customWidth="1"/>
    <col min="6929" max="6932" width="4.1640625" style="27" bestFit="1" customWidth="1"/>
    <col min="6933" max="6933" width="10.83203125" style="27" bestFit="1" customWidth="1"/>
    <col min="6934" max="6934" width="13.83203125" style="27" bestFit="1" customWidth="1"/>
    <col min="6935" max="6936" width="19" style="27" bestFit="1" customWidth="1"/>
    <col min="6937" max="6937" width="4.1640625" style="27" bestFit="1" customWidth="1"/>
    <col min="6938" max="6938" width="8.5" style="27" bestFit="1" customWidth="1"/>
    <col min="6939" max="6939" width="7.6640625" style="27" bestFit="1" customWidth="1"/>
    <col min="6940" max="6940" width="3.83203125" style="27" bestFit="1" customWidth="1"/>
    <col min="6941" max="6951" width="4.1640625" style="27" bestFit="1" customWidth="1"/>
    <col min="6952" max="7167" width="12.5" style="27"/>
    <col min="7168" max="7168" width="3.6640625" style="27" customWidth="1"/>
    <col min="7169" max="7169" width="21" style="27" bestFit="1" customWidth="1"/>
    <col min="7170" max="7170" width="4.83203125" style="27" customWidth="1"/>
    <col min="7171" max="7171" width="5" style="27" customWidth="1"/>
    <col min="7172" max="7172" width="7" style="27" customWidth="1"/>
    <col min="7173" max="7173" width="5" style="27" customWidth="1"/>
    <col min="7174" max="7174" width="7" style="27" customWidth="1"/>
    <col min="7175" max="7175" width="5" style="27" customWidth="1"/>
    <col min="7176" max="7176" width="7" style="27" customWidth="1"/>
    <col min="7177" max="7177" width="2.1640625" style="27" customWidth="1"/>
    <col min="7178" max="7178" width="13.1640625" style="27" bestFit="1" customWidth="1"/>
    <col min="7179" max="7179" width="6.83203125" style="27" customWidth="1"/>
    <col min="7180" max="7180" width="4.6640625" style="27" customWidth="1"/>
    <col min="7181" max="7181" width="6.5" style="27" bestFit="1" customWidth="1"/>
    <col min="7182" max="7184" width="10" style="27" customWidth="1"/>
    <col min="7185" max="7188" width="4.1640625" style="27" bestFit="1" customWidth="1"/>
    <col min="7189" max="7189" width="10.83203125" style="27" bestFit="1" customWidth="1"/>
    <col min="7190" max="7190" width="13.83203125" style="27" bestFit="1" customWidth="1"/>
    <col min="7191" max="7192" width="19" style="27" bestFit="1" customWidth="1"/>
    <col min="7193" max="7193" width="4.1640625" style="27" bestFit="1" customWidth="1"/>
    <col min="7194" max="7194" width="8.5" style="27" bestFit="1" customWidth="1"/>
    <col min="7195" max="7195" width="7.6640625" style="27" bestFit="1" customWidth="1"/>
    <col min="7196" max="7196" width="3.83203125" style="27" bestFit="1" customWidth="1"/>
    <col min="7197" max="7207" width="4.1640625" style="27" bestFit="1" customWidth="1"/>
    <col min="7208" max="7423" width="12.5" style="27"/>
    <col min="7424" max="7424" width="3.6640625" style="27" customWidth="1"/>
    <col min="7425" max="7425" width="21" style="27" bestFit="1" customWidth="1"/>
    <col min="7426" max="7426" width="4.83203125" style="27" customWidth="1"/>
    <col min="7427" max="7427" width="5" style="27" customWidth="1"/>
    <col min="7428" max="7428" width="7" style="27" customWidth="1"/>
    <col min="7429" max="7429" width="5" style="27" customWidth="1"/>
    <col min="7430" max="7430" width="7" style="27" customWidth="1"/>
    <col min="7431" max="7431" width="5" style="27" customWidth="1"/>
    <col min="7432" max="7432" width="7" style="27" customWidth="1"/>
    <col min="7433" max="7433" width="2.1640625" style="27" customWidth="1"/>
    <col min="7434" max="7434" width="13.1640625" style="27" bestFit="1" customWidth="1"/>
    <col min="7435" max="7435" width="6.83203125" style="27" customWidth="1"/>
    <col min="7436" max="7436" width="4.6640625" style="27" customWidth="1"/>
    <col min="7437" max="7437" width="6.5" style="27" bestFit="1" customWidth="1"/>
    <col min="7438" max="7440" width="10" style="27" customWidth="1"/>
    <col min="7441" max="7444" width="4.1640625" style="27" bestFit="1" customWidth="1"/>
    <col min="7445" max="7445" width="10.83203125" style="27" bestFit="1" customWidth="1"/>
    <col min="7446" max="7446" width="13.83203125" style="27" bestFit="1" customWidth="1"/>
    <col min="7447" max="7448" width="19" style="27" bestFit="1" customWidth="1"/>
    <col min="7449" max="7449" width="4.1640625" style="27" bestFit="1" customWidth="1"/>
    <col min="7450" max="7450" width="8.5" style="27" bestFit="1" customWidth="1"/>
    <col min="7451" max="7451" width="7.6640625" style="27" bestFit="1" customWidth="1"/>
    <col min="7452" max="7452" width="3.83203125" style="27" bestFit="1" customWidth="1"/>
    <col min="7453" max="7463" width="4.1640625" style="27" bestFit="1" customWidth="1"/>
    <col min="7464" max="7679" width="12.5" style="27"/>
    <col min="7680" max="7680" width="3.6640625" style="27" customWidth="1"/>
    <col min="7681" max="7681" width="21" style="27" bestFit="1" customWidth="1"/>
    <col min="7682" max="7682" width="4.83203125" style="27" customWidth="1"/>
    <col min="7683" max="7683" width="5" style="27" customWidth="1"/>
    <col min="7684" max="7684" width="7" style="27" customWidth="1"/>
    <col min="7685" max="7685" width="5" style="27" customWidth="1"/>
    <col min="7686" max="7686" width="7" style="27" customWidth="1"/>
    <col min="7687" max="7687" width="5" style="27" customWidth="1"/>
    <col min="7688" max="7688" width="7" style="27" customWidth="1"/>
    <col min="7689" max="7689" width="2.1640625" style="27" customWidth="1"/>
    <col min="7690" max="7690" width="13.1640625" style="27" bestFit="1" customWidth="1"/>
    <col min="7691" max="7691" width="6.83203125" style="27" customWidth="1"/>
    <col min="7692" max="7692" width="4.6640625" style="27" customWidth="1"/>
    <col min="7693" max="7693" width="6.5" style="27" bestFit="1" customWidth="1"/>
    <col min="7694" max="7696" width="10" style="27" customWidth="1"/>
    <col min="7697" max="7700" width="4.1640625" style="27" bestFit="1" customWidth="1"/>
    <col min="7701" max="7701" width="10.83203125" style="27" bestFit="1" customWidth="1"/>
    <col min="7702" max="7702" width="13.83203125" style="27" bestFit="1" customWidth="1"/>
    <col min="7703" max="7704" width="19" style="27" bestFit="1" customWidth="1"/>
    <col min="7705" max="7705" width="4.1640625" style="27" bestFit="1" customWidth="1"/>
    <col min="7706" max="7706" width="8.5" style="27" bestFit="1" customWidth="1"/>
    <col min="7707" max="7707" width="7.6640625" style="27" bestFit="1" customWidth="1"/>
    <col min="7708" max="7708" width="3.83203125" style="27" bestFit="1" customWidth="1"/>
    <col min="7709" max="7719" width="4.1640625" style="27" bestFit="1" customWidth="1"/>
    <col min="7720" max="7935" width="12.5" style="27"/>
    <col min="7936" max="7936" width="3.6640625" style="27" customWidth="1"/>
    <col min="7937" max="7937" width="21" style="27" bestFit="1" customWidth="1"/>
    <col min="7938" max="7938" width="4.83203125" style="27" customWidth="1"/>
    <col min="7939" max="7939" width="5" style="27" customWidth="1"/>
    <col min="7940" max="7940" width="7" style="27" customWidth="1"/>
    <col min="7941" max="7941" width="5" style="27" customWidth="1"/>
    <col min="7942" max="7942" width="7" style="27" customWidth="1"/>
    <col min="7943" max="7943" width="5" style="27" customWidth="1"/>
    <col min="7944" max="7944" width="7" style="27" customWidth="1"/>
    <col min="7945" max="7945" width="2.1640625" style="27" customWidth="1"/>
    <col min="7946" max="7946" width="13.1640625" style="27" bestFit="1" customWidth="1"/>
    <col min="7947" max="7947" width="6.83203125" style="27" customWidth="1"/>
    <col min="7948" max="7948" width="4.6640625" style="27" customWidth="1"/>
    <col min="7949" max="7949" width="6.5" style="27" bestFit="1" customWidth="1"/>
    <col min="7950" max="7952" width="10" style="27" customWidth="1"/>
    <col min="7953" max="7956" width="4.1640625" style="27" bestFit="1" customWidth="1"/>
    <col min="7957" max="7957" width="10.83203125" style="27" bestFit="1" customWidth="1"/>
    <col min="7958" max="7958" width="13.83203125" style="27" bestFit="1" customWidth="1"/>
    <col min="7959" max="7960" width="19" style="27" bestFit="1" customWidth="1"/>
    <col min="7961" max="7961" width="4.1640625" style="27" bestFit="1" customWidth="1"/>
    <col min="7962" max="7962" width="8.5" style="27" bestFit="1" customWidth="1"/>
    <col min="7963" max="7963" width="7.6640625" style="27" bestFit="1" customWidth="1"/>
    <col min="7964" max="7964" width="3.83203125" style="27" bestFit="1" customWidth="1"/>
    <col min="7965" max="7975" width="4.1640625" style="27" bestFit="1" customWidth="1"/>
    <col min="7976" max="8191" width="12.5" style="27"/>
    <col min="8192" max="8192" width="3.6640625" style="27" customWidth="1"/>
    <col min="8193" max="8193" width="21" style="27" bestFit="1" customWidth="1"/>
    <col min="8194" max="8194" width="4.83203125" style="27" customWidth="1"/>
    <col min="8195" max="8195" width="5" style="27" customWidth="1"/>
    <col min="8196" max="8196" width="7" style="27" customWidth="1"/>
    <col min="8197" max="8197" width="5" style="27" customWidth="1"/>
    <col min="8198" max="8198" width="7" style="27" customWidth="1"/>
    <col min="8199" max="8199" width="5" style="27" customWidth="1"/>
    <col min="8200" max="8200" width="7" style="27" customWidth="1"/>
    <col min="8201" max="8201" width="2.1640625" style="27" customWidth="1"/>
    <col min="8202" max="8202" width="13.1640625" style="27" bestFit="1" customWidth="1"/>
    <col min="8203" max="8203" width="6.83203125" style="27" customWidth="1"/>
    <col min="8204" max="8204" width="4.6640625" style="27" customWidth="1"/>
    <col min="8205" max="8205" width="6.5" style="27" bestFit="1" customWidth="1"/>
    <col min="8206" max="8208" width="10" style="27" customWidth="1"/>
    <col min="8209" max="8212" width="4.1640625" style="27" bestFit="1" customWidth="1"/>
    <col min="8213" max="8213" width="10.83203125" style="27" bestFit="1" customWidth="1"/>
    <col min="8214" max="8214" width="13.83203125" style="27" bestFit="1" customWidth="1"/>
    <col min="8215" max="8216" width="19" style="27" bestFit="1" customWidth="1"/>
    <col min="8217" max="8217" width="4.1640625" style="27" bestFit="1" customWidth="1"/>
    <col min="8218" max="8218" width="8.5" style="27" bestFit="1" customWidth="1"/>
    <col min="8219" max="8219" width="7.6640625" style="27" bestFit="1" customWidth="1"/>
    <col min="8220" max="8220" width="3.83203125" style="27" bestFit="1" customWidth="1"/>
    <col min="8221" max="8231" width="4.1640625" style="27" bestFit="1" customWidth="1"/>
    <col min="8232" max="8447" width="12.5" style="27"/>
    <col min="8448" max="8448" width="3.6640625" style="27" customWidth="1"/>
    <col min="8449" max="8449" width="21" style="27" bestFit="1" customWidth="1"/>
    <col min="8450" max="8450" width="4.83203125" style="27" customWidth="1"/>
    <col min="8451" max="8451" width="5" style="27" customWidth="1"/>
    <col min="8452" max="8452" width="7" style="27" customWidth="1"/>
    <col min="8453" max="8453" width="5" style="27" customWidth="1"/>
    <col min="8454" max="8454" width="7" style="27" customWidth="1"/>
    <col min="8455" max="8455" width="5" style="27" customWidth="1"/>
    <col min="8456" max="8456" width="7" style="27" customWidth="1"/>
    <col min="8457" max="8457" width="2.1640625" style="27" customWidth="1"/>
    <col min="8458" max="8458" width="13.1640625" style="27" bestFit="1" customWidth="1"/>
    <col min="8459" max="8459" width="6.83203125" style="27" customWidth="1"/>
    <col min="8460" max="8460" width="4.6640625" style="27" customWidth="1"/>
    <col min="8461" max="8461" width="6.5" style="27" bestFit="1" customWidth="1"/>
    <col min="8462" max="8464" width="10" style="27" customWidth="1"/>
    <col min="8465" max="8468" width="4.1640625" style="27" bestFit="1" customWidth="1"/>
    <col min="8469" max="8469" width="10.83203125" style="27" bestFit="1" customWidth="1"/>
    <col min="8470" max="8470" width="13.83203125" style="27" bestFit="1" customWidth="1"/>
    <col min="8471" max="8472" width="19" style="27" bestFit="1" customWidth="1"/>
    <col min="8473" max="8473" width="4.1640625" style="27" bestFit="1" customWidth="1"/>
    <col min="8474" max="8474" width="8.5" style="27" bestFit="1" customWidth="1"/>
    <col min="8475" max="8475" width="7.6640625" style="27" bestFit="1" customWidth="1"/>
    <col min="8476" max="8476" width="3.83203125" style="27" bestFit="1" customWidth="1"/>
    <col min="8477" max="8487" width="4.1640625" style="27" bestFit="1" customWidth="1"/>
    <col min="8488" max="8703" width="12.5" style="27"/>
    <col min="8704" max="8704" width="3.6640625" style="27" customWidth="1"/>
    <col min="8705" max="8705" width="21" style="27" bestFit="1" customWidth="1"/>
    <col min="8706" max="8706" width="4.83203125" style="27" customWidth="1"/>
    <col min="8707" max="8707" width="5" style="27" customWidth="1"/>
    <col min="8708" max="8708" width="7" style="27" customWidth="1"/>
    <col min="8709" max="8709" width="5" style="27" customWidth="1"/>
    <col min="8710" max="8710" width="7" style="27" customWidth="1"/>
    <col min="8711" max="8711" width="5" style="27" customWidth="1"/>
    <col min="8712" max="8712" width="7" style="27" customWidth="1"/>
    <col min="8713" max="8713" width="2.1640625" style="27" customWidth="1"/>
    <col min="8714" max="8714" width="13.1640625" style="27" bestFit="1" customWidth="1"/>
    <col min="8715" max="8715" width="6.83203125" style="27" customWidth="1"/>
    <col min="8716" max="8716" width="4.6640625" style="27" customWidth="1"/>
    <col min="8717" max="8717" width="6.5" style="27" bestFit="1" customWidth="1"/>
    <col min="8718" max="8720" width="10" style="27" customWidth="1"/>
    <col min="8721" max="8724" width="4.1640625" style="27" bestFit="1" customWidth="1"/>
    <col min="8725" max="8725" width="10.83203125" style="27" bestFit="1" customWidth="1"/>
    <col min="8726" max="8726" width="13.83203125" style="27" bestFit="1" customWidth="1"/>
    <col min="8727" max="8728" width="19" style="27" bestFit="1" customWidth="1"/>
    <col min="8729" max="8729" width="4.1640625" style="27" bestFit="1" customWidth="1"/>
    <col min="8730" max="8730" width="8.5" style="27" bestFit="1" customWidth="1"/>
    <col min="8731" max="8731" width="7.6640625" style="27" bestFit="1" customWidth="1"/>
    <col min="8732" max="8732" width="3.83203125" style="27" bestFit="1" customWidth="1"/>
    <col min="8733" max="8743" width="4.1640625" style="27" bestFit="1" customWidth="1"/>
    <col min="8744" max="8959" width="12.5" style="27"/>
    <col min="8960" max="8960" width="3.6640625" style="27" customWidth="1"/>
    <col min="8961" max="8961" width="21" style="27" bestFit="1" customWidth="1"/>
    <col min="8962" max="8962" width="4.83203125" style="27" customWidth="1"/>
    <col min="8963" max="8963" width="5" style="27" customWidth="1"/>
    <col min="8964" max="8964" width="7" style="27" customWidth="1"/>
    <col min="8965" max="8965" width="5" style="27" customWidth="1"/>
    <col min="8966" max="8966" width="7" style="27" customWidth="1"/>
    <col min="8967" max="8967" width="5" style="27" customWidth="1"/>
    <col min="8968" max="8968" width="7" style="27" customWidth="1"/>
    <col min="8969" max="8969" width="2.1640625" style="27" customWidth="1"/>
    <col min="8970" max="8970" width="13.1640625" style="27" bestFit="1" customWidth="1"/>
    <col min="8971" max="8971" width="6.83203125" style="27" customWidth="1"/>
    <col min="8972" max="8972" width="4.6640625" style="27" customWidth="1"/>
    <col min="8973" max="8973" width="6.5" style="27" bestFit="1" customWidth="1"/>
    <col min="8974" max="8976" width="10" style="27" customWidth="1"/>
    <col min="8977" max="8980" width="4.1640625" style="27" bestFit="1" customWidth="1"/>
    <col min="8981" max="8981" width="10.83203125" style="27" bestFit="1" customWidth="1"/>
    <col min="8982" max="8982" width="13.83203125" style="27" bestFit="1" customWidth="1"/>
    <col min="8983" max="8984" width="19" style="27" bestFit="1" customWidth="1"/>
    <col min="8985" max="8985" width="4.1640625" style="27" bestFit="1" customWidth="1"/>
    <col min="8986" max="8986" width="8.5" style="27" bestFit="1" customWidth="1"/>
    <col min="8987" max="8987" width="7.6640625" style="27" bestFit="1" customWidth="1"/>
    <col min="8988" max="8988" width="3.83203125" style="27" bestFit="1" customWidth="1"/>
    <col min="8989" max="8999" width="4.1640625" style="27" bestFit="1" customWidth="1"/>
    <col min="9000" max="9215" width="12.5" style="27"/>
    <col min="9216" max="9216" width="3.6640625" style="27" customWidth="1"/>
    <col min="9217" max="9217" width="21" style="27" bestFit="1" customWidth="1"/>
    <col min="9218" max="9218" width="4.83203125" style="27" customWidth="1"/>
    <col min="9219" max="9219" width="5" style="27" customWidth="1"/>
    <col min="9220" max="9220" width="7" style="27" customWidth="1"/>
    <col min="9221" max="9221" width="5" style="27" customWidth="1"/>
    <col min="9222" max="9222" width="7" style="27" customWidth="1"/>
    <col min="9223" max="9223" width="5" style="27" customWidth="1"/>
    <col min="9224" max="9224" width="7" style="27" customWidth="1"/>
    <col min="9225" max="9225" width="2.1640625" style="27" customWidth="1"/>
    <col min="9226" max="9226" width="13.1640625" style="27" bestFit="1" customWidth="1"/>
    <col min="9227" max="9227" width="6.83203125" style="27" customWidth="1"/>
    <col min="9228" max="9228" width="4.6640625" style="27" customWidth="1"/>
    <col min="9229" max="9229" width="6.5" style="27" bestFit="1" customWidth="1"/>
    <col min="9230" max="9232" width="10" style="27" customWidth="1"/>
    <col min="9233" max="9236" width="4.1640625" style="27" bestFit="1" customWidth="1"/>
    <col min="9237" max="9237" width="10.83203125" style="27" bestFit="1" customWidth="1"/>
    <col min="9238" max="9238" width="13.83203125" style="27" bestFit="1" customWidth="1"/>
    <col min="9239" max="9240" width="19" style="27" bestFit="1" customWidth="1"/>
    <col min="9241" max="9241" width="4.1640625" style="27" bestFit="1" customWidth="1"/>
    <col min="9242" max="9242" width="8.5" style="27" bestFit="1" customWidth="1"/>
    <col min="9243" max="9243" width="7.6640625" style="27" bestFit="1" customWidth="1"/>
    <col min="9244" max="9244" width="3.83203125" style="27" bestFit="1" customWidth="1"/>
    <col min="9245" max="9255" width="4.1640625" style="27" bestFit="1" customWidth="1"/>
    <col min="9256" max="9471" width="12.5" style="27"/>
    <col min="9472" max="9472" width="3.6640625" style="27" customWidth="1"/>
    <col min="9473" max="9473" width="21" style="27" bestFit="1" customWidth="1"/>
    <col min="9474" max="9474" width="4.83203125" style="27" customWidth="1"/>
    <col min="9475" max="9475" width="5" style="27" customWidth="1"/>
    <col min="9476" max="9476" width="7" style="27" customWidth="1"/>
    <col min="9477" max="9477" width="5" style="27" customWidth="1"/>
    <col min="9478" max="9478" width="7" style="27" customWidth="1"/>
    <col min="9479" max="9479" width="5" style="27" customWidth="1"/>
    <col min="9480" max="9480" width="7" style="27" customWidth="1"/>
    <col min="9481" max="9481" width="2.1640625" style="27" customWidth="1"/>
    <col min="9482" max="9482" width="13.1640625" style="27" bestFit="1" customWidth="1"/>
    <col min="9483" max="9483" width="6.83203125" style="27" customWidth="1"/>
    <col min="9484" max="9484" width="4.6640625" style="27" customWidth="1"/>
    <col min="9485" max="9485" width="6.5" style="27" bestFit="1" customWidth="1"/>
    <col min="9486" max="9488" width="10" style="27" customWidth="1"/>
    <col min="9489" max="9492" width="4.1640625" style="27" bestFit="1" customWidth="1"/>
    <col min="9493" max="9493" width="10.83203125" style="27" bestFit="1" customWidth="1"/>
    <col min="9494" max="9494" width="13.83203125" style="27" bestFit="1" customWidth="1"/>
    <col min="9495" max="9496" width="19" style="27" bestFit="1" customWidth="1"/>
    <col min="9497" max="9497" width="4.1640625" style="27" bestFit="1" customWidth="1"/>
    <col min="9498" max="9498" width="8.5" style="27" bestFit="1" customWidth="1"/>
    <col min="9499" max="9499" width="7.6640625" style="27" bestFit="1" customWidth="1"/>
    <col min="9500" max="9500" width="3.83203125" style="27" bestFit="1" customWidth="1"/>
    <col min="9501" max="9511" width="4.1640625" style="27" bestFit="1" customWidth="1"/>
    <col min="9512" max="9727" width="12.5" style="27"/>
    <col min="9728" max="9728" width="3.6640625" style="27" customWidth="1"/>
    <col min="9729" max="9729" width="21" style="27" bestFit="1" customWidth="1"/>
    <col min="9730" max="9730" width="4.83203125" style="27" customWidth="1"/>
    <col min="9731" max="9731" width="5" style="27" customWidth="1"/>
    <col min="9732" max="9732" width="7" style="27" customWidth="1"/>
    <col min="9733" max="9733" width="5" style="27" customWidth="1"/>
    <col min="9734" max="9734" width="7" style="27" customWidth="1"/>
    <col min="9735" max="9735" width="5" style="27" customWidth="1"/>
    <col min="9736" max="9736" width="7" style="27" customWidth="1"/>
    <col min="9737" max="9737" width="2.1640625" style="27" customWidth="1"/>
    <col min="9738" max="9738" width="13.1640625" style="27" bestFit="1" customWidth="1"/>
    <col min="9739" max="9739" width="6.83203125" style="27" customWidth="1"/>
    <col min="9740" max="9740" width="4.6640625" style="27" customWidth="1"/>
    <col min="9741" max="9741" width="6.5" style="27" bestFit="1" customWidth="1"/>
    <col min="9742" max="9744" width="10" style="27" customWidth="1"/>
    <col min="9745" max="9748" width="4.1640625" style="27" bestFit="1" customWidth="1"/>
    <col min="9749" max="9749" width="10.83203125" style="27" bestFit="1" customWidth="1"/>
    <col min="9750" max="9750" width="13.83203125" style="27" bestFit="1" customWidth="1"/>
    <col min="9751" max="9752" width="19" style="27" bestFit="1" customWidth="1"/>
    <col min="9753" max="9753" width="4.1640625" style="27" bestFit="1" customWidth="1"/>
    <col min="9754" max="9754" width="8.5" style="27" bestFit="1" customWidth="1"/>
    <col min="9755" max="9755" width="7.6640625" style="27" bestFit="1" customWidth="1"/>
    <col min="9756" max="9756" width="3.83203125" style="27" bestFit="1" customWidth="1"/>
    <col min="9757" max="9767" width="4.1640625" style="27" bestFit="1" customWidth="1"/>
    <col min="9768" max="9983" width="12.5" style="27"/>
    <col min="9984" max="9984" width="3.6640625" style="27" customWidth="1"/>
    <col min="9985" max="9985" width="21" style="27" bestFit="1" customWidth="1"/>
    <col min="9986" max="9986" width="4.83203125" style="27" customWidth="1"/>
    <col min="9987" max="9987" width="5" style="27" customWidth="1"/>
    <col min="9988" max="9988" width="7" style="27" customWidth="1"/>
    <col min="9989" max="9989" width="5" style="27" customWidth="1"/>
    <col min="9990" max="9990" width="7" style="27" customWidth="1"/>
    <col min="9991" max="9991" width="5" style="27" customWidth="1"/>
    <col min="9992" max="9992" width="7" style="27" customWidth="1"/>
    <col min="9993" max="9993" width="2.1640625" style="27" customWidth="1"/>
    <col min="9994" max="9994" width="13.1640625" style="27" bestFit="1" customWidth="1"/>
    <col min="9995" max="9995" width="6.83203125" style="27" customWidth="1"/>
    <col min="9996" max="9996" width="4.6640625" style="27" customWidth="1"/>
    <col min="9997" max="9997" width="6.5" style="27" bestFit="1" customWidth="1"/>
    <col min="9998" max="10000" width="10" style="27" customWidth="1"/>
    <col min="10001" max="10004" width="4.1640625" style="27" bestFit="1" customWidth="1"/>
    <col min="10005" max="10005" width="10.83203125" style="27" bestFit="1" customWidth="1"/>
    <col min="10006" max="10006" width="13.83203125" style="27" bestFit="1" customWidth="1"/>
    <col min="10007" max="10008" width="19" style="27" bestFit="1" customWidth="1"/>
    <col min="10009" max="10009" width="4.1640625" style="27" bestFit="1" customWidth="1"/>
    <col min="10010" max="10010" width="8.5" style="27" bestFit="1" customWidth="1"/>
    <col min="10011" max="10011" width="7.6640625" style="27" bestFit="1" customWidth="1"/>
    <col min="10012" max="10012" width="3.83203125" style="27" bestFit="1" customWidth="1"/>
    <col min="10013" max="10023" width="4.1640625" style="27" bestFit="1" customWidth="1"/>
    <col min="10024" max="10239" width="12.5" style="27"/>
    <col min="10240" max="10240" width="3.6640625" style="27" customWidth="1"/>
    <col min="10241" max="10241" width="21" style="27" bestFit="1" customWidth="1"/>
    <col min="10242" max="10242" width="4.83203125" style="27" customWidth="1"/>
    <col min="10243" max="10243" width="5" style="27" customWidth="1"/>
    <col min="10244" max="10244" width="7" style="27" customWidth="1"/>
    <col min="10245" max="10245" width="5" style="27" customWidth="1"/>
    <col min="10246" max="10246" width="7" style="27" customWidth="1"/>
    <col min="10247" max="10247" width="5" style="27" customWidth="1"/>
    <col min="10248" max="10248" width="7" style="27" customWidth="1"/>
    <col min="10249" max="10249" width="2.1640625" style="27" customWidth="1"/>
    <col min="10250" max="10250" width="13.1640625" style="27" bestFit="1" customWidth="1"/>
    <col min="10251" max="10251" width="6.83203125" style="27" customWidth="1"/>
    <col min="10252" max="10252" width="4.6640625" style="27" customWidth="1"/>
    <col min="10253" max="10253" width="6.5" style="27" bestFit="1" customWidth="1"/>
    <col min="10254" max="10256" width="10" style="27" customWidth="1"/>
    <col min="10257" max="10260" width="4.1640625" style="27" bestFit="1" customWidth="1"/>
    <col min="10261" max="10261" width="10.83203125" style="27" bestFit="1" customWidth="1"/>
    <col min="10262" max="10262" width="13.83203125" style="27" bestFit="1" customWidth="1"/>
    <col min="10263" max="10264" width="19" style="27" bestFit="1" customWidth="1"/>
    <col min="10265" max="10265" width="4.1640625" style="27" bestFit="1" customWidth="1"/>
    <col min="10266" max="10266" width="8.5" style="27" bestFit="1" customWidth="1"/>
    <col min="10267" max="10267" width="7.6640625" style="27" bestFit="1" customWidth="1"/>
    <col min="10268" max="10268" width="3.83203125" style="27" bestFit="1" customWidth="1"/>
    <col min="10269" max="10279" width="4.1640625" style="27" bestFit="1" customWidth="1"/>
    <col min="10280" max="10495" width="12.5" style="27"/>
    <col min="10496" max="10496" width="3.6640625" style="27" customWidth="1"/>
    <col min="10497" max="10497" width="21" style="27" bestFit="1" customWidth="1"/>
    <col min="10498" max="10498" width="4.83203125" style="27" customWidth="1"/>
    <col min="10499" max="10499" width="5" style="27" customWidth="1"/>
    <col min="10500" max="10500" width="7" style="27" customWidth="1"/>
    <col min="10501" max="10501" width="5" style="27" customWidth="1"/>
    <col min="10502" max="10502" width="7" style="27" customWidth="1"/>
    <col min="10503" max="10503" width="5" style="27" customWidth="1"/>
    <col min="10504" max="10504" width="7" style="27" customWidth="1"/>
    <col min="10505" max="10505" width="2.1640625" style="27" customWidth="1"/>
    <col min="10506" max="10506" width="13.1640625" style="27" bestFit="1" customWidth="1"/>
    <col min="10507" max="10507" width="6.83203125" style="27" customWidth="1"/>
    <col min="10508" max="10508" width="4.6640625" style="27" customWidth="1"/>
    <col min="10509" max="10509" width="6.5" style="27" bestFit="1" customWidth="1"/>
    <col min="10510" max="10512" width="10" style="27" customWidth="1"/>
    <col min="10513" max="10516" width="4.1640625" style="27" bestFit="1" customWidth="1"/>
    <col min="10517" max="10517" width="10.83203125" style="27" bestFit="1" customWidth="1"/>
    <col min="10518" max="10518" width="13.83203125" style="27" bestFit="1" customWidth="1"/>
    <col min="10519" max="10520" width="19" style="27" bestFit="1" customWidth="1"/>
    <col min="10521" max="10521" width="4.1640625" style="27" bestFit="1" customWidth="1"/>
    <col min="10522" max="10522" width="8.5" style="27" bestFit="1" customWidth="1"/>
    <col min="10523" max="10523" width="7.6640625" style="27" bestFit="1" customWidth="1"/>
    <col min="10524" max="10524" width="3.83203125" style="27" bestFit="1" customWidth="1"/>
    <col min="10525" max="10535" width="4.1640625" style="27" bestFit="1" customWidth="1"/>
    <col min="10536" max="10751" width="12.5" style="27"/>
    <col min="10752" max="10752" width="3.6640625" style="27" customWidth="1"/>
    <col min="10753" max="10753" width="21" style="27" bestFit="1" customWidth="1"/>
    <col min="10754" max="10754" width="4.83203125" style="27" customWidth="1"/>
    <col min="10755" max="10755" width="5" style="27" customWidth="1"/>
    <col min="10756" max="10756" width="7" style="27" customWidth="1"/>
    <col min="10757" max="10757" width="5" style="27" customWidth="1"/>
    <col min="10758" max="10758" width="7" style="27" customWidth="1"/>
    <col min="10759" max="10759" width="5" style="27" customWidth="1"/>
    <col min="10760" max="10760" width="7" style="27" customWidth="1"/>
    <col min="10761" max="10761" width="2.1640625" style="27" customWidth="1"/>
    <col min="10762" max="10762" width="13.1640625" style="27" bestFit="1" customWidth="1"/>
    <col min="10763" max="10763" width="6.83203125" style="27" customWidth="1"/>
    <col min="10764" max="10764" width="4.6640625" style="27" customWidth="1"/>
    <col min="10765" max="10765" width="6.5" style="27" bestFit="1" customWidth="1"/>
    <col min="10766" max="10768" width="10" style="27" customWidth="1"/>
    <col min="10769" max="10772" width="4.1640625" style="27" bestFit="1" customWidth="1"/>
    <col min="10773" max="10773" width="10.83203125" style="27" bestFit="1" customWidth="1"/>
    <col min="10774" max="10774" width="13.83203125" style="27" bestFit="1" customWidth="1"/>
    <col min="10775" max="10776" width="19" style="27" bestFit="1" customWidth="1"/>
    <col min="10777" max="10777" width="4.1640625" style="27" bestFit="1" customWidth="1"/>
    <col min="10778" max="10778" width="8.5" style="27" bestFit="1" customWidth="1"/>
    <col min="10779" max="10779" width="7.6640625" style="27" bestFit="1" customWidth="1"/>
    <col min="10780" max="10780" width="3.83203125" style="27" bestFit="1" customWidth="1"/>
    <col min="10781" max="10791" width="4.1640625" style="27" bestFit="1" customWidth="1"/>
    <col min="10792" max="11007" width="12.5" style="27"/>
    <col min="11008" max="11008" width="3.6640625" style="27" customWidth="1"/>
    <col min="11009" max="11009" width="21" style="27" bestFit="1" customWidth="1"/>
    <col min="11010" max="11010" width="4.83203125" style="27" customWidth="1"/>
    <col min="11011" max="11011" width="5" style="27" customWidth="1"/>
    <col min="11012" max="11012" width="7" style="27" customWidth="1"/>
    <col min="11013" max="11013" width="5" style="27" customWidth="1"/>
    <col min="11014" max="11014" width="7" style="27" customWidth="1"/>
    <col min="11015" max="11015" width="5" style="27" customWidth="1"/>
    <col min="11016" max="11016" width="7" style="27" customWidth="1"/>
    <col min="11017" max="11017" width="2.1640625" style="27" customWidth="1"/>
    <col min="11018" max="11018" width="13.1640625" style="27" bestFit="1" customWidth="1"/>
    <col min="11019" max="11019" width="6.83203125" style="27" customWidth="1"/>
    <col min="11020" max="11020" width="4.6640625" style="27" customWidth="1"/>
    <col min="11021" max="11021" width="6.5" style="27" bestFit="1" customWidth="1"/>
    <col min="11022" max="11024" width="10" style="27" customWidth="1"/>
    <col min="11025" max="11028" width="4.1640625" style="27" bestFit="1" customWidth="1"/>
    <col min="11029" max="11029" width="10.83203125" style="27" bestFit="1" customWidth="1"/>
    <col min="11030" max="11030" width="13.83203125" style="27" bestFit="1" customWidth="1"/>
    <col min="11031" max="11032" width="19" style="27" bestFit="1" customWidth="1"/>
    <col min="11033" max="11033" width="4.1640625" style="27" bestFit="1" customWidth="1"/>
    <col min="11034" max="11034" width="8.5" style="27" bestFit="1" customWidth="1"/>
    <col min="11035" max="11035" width="7.6640625" style="27" bestFit="1" customWidth="1"/>
    <col min="11036" max="11036" width="3.83203125" style="27" bestFit="1" customWidth="1"/>
    <col min="11037" max="11047" width="4.1640625" style="27" bestFit="1" customWidth="1"/>
    <col min="11048" max="11263" width="12.5" style="27"/>
    <col min="11264" max="11264" width="3.6640625" style="27" customWidth="1"/>
    <col min="11265" max="11265" width="21" style="27" bestFit="1" customWidth="1"/>
    <col min="11266" max="11266" width="4.83203125" style="27" customWidth="1"/>
    <col min="11267" max="11267" width="5" style="27" customWidth="1"/>
    <col min="11268" max="11268" width="7" style="27" customWidth="1"/>
    <col min="11269" max="11269" width="5" style="27" customWidth="1"/>
    <col min="11270" max="11270" width="7" style="27" customWidth="1"/>
    <col min="11271" max="11271" width="5" style="27" customWidth="1"/>
    <col min="11272" max="11272" width="7" style="27" customWidth="1"/>
    <col min="11273" max="11273" width="2.1640625" style="27" customWidth="1"/>
    <col min="11274" max="11274" width="13.1640625" style="27" bestFit="1" customWidth="1"/>
    <col min="11275" max="11275" width="6.83203125" style="27" customWidth="1"/>
    <col min="11276" max="11276" width="4.6640625" style="27" customWidth="1"/>
    <col min="11277" max="11277" width="6.5" style="27" bestFit="1" customWidth="1"/>
    <col min="11278" max="11280" width="10" style="27" customWidth="1"/>
    <col min="11281" max="11284" width="4.1640625" style="27" bestFit="1" customWidth="1"/>
    <col min="11285" max="11285" width="10.83203125" style="27" bestFit="1" customWidth="1"/>
    <col min="11286" max="11286" width="13.83203125" style="27" bestFit="1" customWidth="1"/>
    <col min="11287" max="11288" width="19" style="27" bestFit="1" customWidth="1"/>
    <col min="11289" max="11289" width="4.1640625" style="27" bestFit="1" customWidth="1"/>
    <col min="11290" max="11290" width="8.5" style="27" bestFit="1" customWidth="1"/>
    <col min="11291" max="11291" width="7.6640625" style="27" bestFit="1" customWidth="1"/>
    <col min="11292" max="11292" width="3.83203125" style="27" bestFit="1" customWidth="1"/>
    <col min="11293" max="11303" width="4.1640625" style="27" bestFit="1" customWidth="1"/>
    <col min="11304" max="11519" width="12.5" style="27"/>
    <col min="11520" max="11520" width="3.6640625" style="27" customWidth="1"/>
    <col min="11521" max="11521" width="21" style="27" bestFit="1" customWidth="1"/>
    <col min="11522" max="11522" width="4.83203125" style="27" customWidth="1"/>
    <col min="11523" max="11523" width="5" style="27" customWidth="1"/>
    <col min="11524" max="11524" width="7" style="27" customWidth="1"/>
    <col min="11525" max="11525" width="5" style="27" customWidth="1"/>
    <col min="11526" max="11526" width="7" style="27" customWidth="1"/>
    <col min="11527" max="11527" width="5" style="27" customWidth="1"/>
    <col min="11528" max="11528" width="7" style="27" customWidth="1"/>
    <col min="11529" max="11529" width="2.1640625" style="27" customWidth="1"/>
    <col min="11530" max="11530" width="13.1640625" style="27" bestFit="1" customWidth="1"/>
    <col min="11531" max="11531" width="6.83203125" style="27" customWidth="1"/>
    <col min="11532" max="11532" width="4.6640625" style="27" customWidth="1"/>
    <col min="11533" max="11533" width="6.5" style="27" bestFit="1" customWidth="1"/>
    <col min="11534" max="11536" width="10" style="27" customWidth="1"/>
    <col min="11537" max="11540" width="4.1640625" style="27" bestFit="1" customWidth="1"/>
    <col min="11541" max="11541" width="10.83203125" style="27" bestFit="1" customWidth="1"/>
    <col min="11542" max="11542" width="13.83203125" style="27" bestFit="1" customWidth="1"/>
    <col min="11543" max="11544" width="19" style="27" bestFit="1" customWidth="1"/>
    <col min="11545" max="11545" width="4.1640625" style="27" bestFit="1" customWidth="1"/>
    <col min="11546" max="11546" width="8.5" style="27" bestFit="1" customWidth="1"/>
    <col min="11547" max="11547" width="7.6640625" style="27" bestFit="1" customWidth="1"/>
    <col min="11548" max="11548" width="3.83203125" style="27" bestFit="1" customWidth="1"/>
    <col min="11549" max="11559" width="4.1640625" style="27" bestFit="1" customWidth="1"/>
    <col min="11560" max="11775" width="12.5" style="27"/>
    <col min="11776" max="11776" width="3.6640625" style="27" customWidth="1"/>
    <col min="11777" max="11777" width="21" style="27" bestFit="1" customWidth="1"/>
    <col min="11778" max="11778" width="4.83203125" style="27" customWidth="1"/>
    <col min="11779" max="11779" width="5" style="27" customWidth="1"/>
    <col min="11780" max="11780" width="7" style="27" customWidth="1"/>
    <col min="11781" max="11781" width="5" style="27" customWidth="1"/>
    <col min="11782" max="11782" width="7" style="27" customWidth="1"/>
    <col min="11783" max="11783" width="5" style="27" customWidth="1"/>
    <col min="11784" max="11784" width="7" style="27" customWidth="1"/>
    <col min="11785" max="11785" width="2.1640625" style="27" customWidth="1"/>
    <col min="11786" max="11786" width="13.1640625" style="27" bestFit="1" customWidth="1"/>
    <col min="11787" max="11787" width="6.83203125" style="27" customWidth="1"/>
    <col min="11788" max="11788" width="4.6640625" style="27" customWidth="1"/>
    <col min="11789" max="11789" width="6.5" style="27" bestFit="1" customWidth="1"/>
    <col min="11790" max="11792" width="10" style="27" customWidth="1"/>
    <col min="11793" max="11796" width="4.1640625" style="27" bestFit="1" customWidth="1"/>
    <col min="11797" max="11797" width="10.83203125" style="27" bestFit="1" customWidth="1"/>
    <col min="11798" max="11798" width="13.83203125" style="27" bestFit="1" customWidth="1"/>
    <col min="11799" max="11800" width="19" style="27" bestFit="1" customWidth="1"/>
    <col min="11801" max="11801" width="4.1640625" style="27" bestFit="1" customWidth="1"/>
    <col min="11802" max="11802" width="8.5" style="27" bestFit="1" customWidth="1"/>
    <col min="11803" max="11803" width="7.6640625" style="27" bestFit="1" customWidth="1"/>
    <col min="11804" max="11804" width="3.83203125" style="27" bestFit="1" customWidth="1"/>
    <col min="11805" max="11815" width="4.1640625" style="27" bestFit="1" customWidth="1"/>
    <col min="11816" max="12031" width="12.5" style="27"/>
    <col min="12032" max="12032" width="3.6640625" style="27" customWidth="1"/>
    <col min="12033" max="12033" width="21" style="27" bestFit="1" customWidth="1"/>
    <col min="12034" max="12034" width="4.83203125" style="27" customWidth="1"/>
    <col min="12035" max="12035" width="5" style="27" customWidth="1"/>
    <col min="12036" max="12036" width="7" style="27" customWidth="1"/>
    <col min="12037" max="12037" width="5" style="27" customWidth="1"/>
    <col min="12038" max="12038" width="7" style="27" customWidth="1"/>
    <col min="12039" max="12039" width="5" style="27" customWidth="1"/>
    <col min="12040" max="12040" width="7" style="27" customWidth="1"/>
    <col min="12041" max="12041" width="2.1640625" style="27" customWidth="1"/>
    <col min="12042" max="12042" width="13.1640625" style="27" bestFit="1" customWidth="1"/>
    <col min="12043" max="12043" width="6.83203125" style="27" customWidth="1"/>
    <col min="12044" max="12044" width="4.6640625" style="27" customWidth="1"/>
    <col min="12045" max="12045" width="6.5" style="27" bestFit="1" customWidth="1"/>
    <col min="12046" max="12048" width="10" style="27" customWidth="1"/>
    <col min="12049" max="12052" width="4.1640625" style="27" bestFit="1" customWidth="1"/>
    <col min="12053" max="12053" width="10.83203125" style="27" bestFit="1" customWidth="1"/>
    <col min="12054" max="12054" width="13.83203125" style="27" bestFit="1" customWidth="1"/>
    <col min="12055" max="12056" width="19" style="27" bestFit="1" customWidth="1"/>
    <col min="12057" max="12057" width="4.1640625" style="27" bestFit="1" customWidth="1"/>
    <col min="12058" max="12058" width="8.5" style="27" bestFit="1" customWidth="1"/>
    <col min="12059" max="12059" width="7.6640625" style="27" bestFit="1" customWidth="1"/>
    <col min="12060" max="12060" width="3.83203125" style="27" bestFit="1" customWidth="1"/>
    <col min="12061" max="12071" width="4.1640625" style="27" bestFit="1" customWidth="1"/>
    <col min="12072" max="12287" width="12.5" style="27"/>
    <col min="12288" max="12288" width="3.6640625" style="27" customWidth="1"/>
    <col min="12289" max="12289" width="21" style="27" bestFit="1" customWidth="1"/>
    <col min="12290" max="12290" width="4.83203125" style="27" customWidth="1"/>
    <col min="12291" max="12291" width="5" style="27" customWidth="1"/>
    <col min="12292" max="12292" width="7" style="27" customWidth="1"/>
    <col min="12293" max="12293" width="5" style="27" customWidth="1"/>
    <col min="12294" max="12294" width="7" style="27" customWidth="1"/>
    <col min="12295" max="12295" width="5" style="27" customWidth="1"/>
    <col min="12296" max="12296" width="7" style="27" customWidth="1"/>
    <col min="12297" max="12297" width="2.1640625" style="27" customWidth="1"/>
    <col min="12298" max="12298" width="13.1640625" style="27" bestFit="1" customWidth="1"/>
    <col min="12299" max="12299" width="6.83203125" style="27" customWidth="1"/>
    <col min="12300" max="12300" width="4.6640625" style="27" customWidth="1"/>
    <col min="12301" max="12301" width="6.5" style="27" bestFit="1" customWidth="1"/>
    <col min="12302" max="12304" width="10" style="27" customWidth="1"/>
    <col min="12305" max="12308" width="4.1640625" style="27" bestFit="1" customWidth="1"/>
    <col min="12309" max="12309" width="10.83203125" style="27" bestFit="1" customWidth="1"/>
    <col min="12310" max="12310" width="13.83203125" style="27" bestFit="1" customWidth="1"/>
    <col min="12311" max="12312" width="19" style="27" bestFit="1" customWidth="1"/>
    <col min="12313" max="12313" width="4.1640625" style="27" bestFit="1" customWidth="1"/>
    <col min="12314" max="12314" width="8.5" style="27" bestFit="1" customWidth="1"/>
    <col min="12315" max="12315" width="7.6640625" style="27" bestFit="1" customWidth="1"/>
    <col min="12316" max="12316" width="3.83203125" style="27" bestFit="1" customWidth="1"/>
    <col min="12317" max="12327" width="4.1640625" style="27" bestFit="1" customWidth="1"/>
    <col min="12328" max="12543" width="12.5" style="27"/>
    <col min="12544" max="12544" width="3.6640625" style="27" customWidth="1"/>
    <col min="12545" max="12545" width="21" style="27" bestFit="1" customWidth="1"/>
    <col min="12546" max="12546" width="4.83203125" style="27" customWidth="1"/>
    <col min="12547" max="12547" width="5" style="27" customWidth="1"/>
    <col min="12548" max="12548" width="7" style="27" customWidth="1"/>
    <col min="12549" max="12549" width="5" style="27" customWidth="1"/>
    <col min="12550" max="12550" width="7" style="27" customWidth="1"/>
    <col min="12551" max="12551" width="5" style="27" customWidth="1"/>
    <col min="12552" max="12552" width="7" style="27" customWidth="1"/>
    <col min="12553" max="12553" width="2.1640625" style="27" customWidth="1"/>
    <col min="12554" max="12554" width="13.1640625" style="27" bestFit="1" customWidth="1"/>
    <col min="12555" max="12555" width="6.83203125" style="27" customWidth="1"/>
    <col min="12556" max="12556" width="4.6640625" style="27" customWidth="1"/>
    <col min="12557" max="12557" width="6.5" style="27" bestFit="1" customWidth="1"/>
    <col min="12558" max="12560" width="10" style="27" customWidth="1"/>
    <col min="12561" max="12564" width="4.1640625" style="27" bestFit="1" customWidth="1"/>
    <col min="12565" max="12565" width="10.83203125" style="27" bestFit="1" customWidth="1"/>
    <col min="12566" max="12566" width="13.83203125" style="27" bestFit="1" customWidth="1"/>
    <col min="12567" max="12568" width="19" style="27" bestFit="1" customWidth="1"/>
    <col min="12569" max="12569" width="4.1640625" style="27" bestFit="1" customWidth="1"/>
    <col min="12570" max="12570" width="8.5" style="27" bestFit="1" customWidth="1"/>
    <col min="12571" max="12571" width="7.6640625" style="27" bestFit="1" customWidth="1"/>
    <col min="12572" max="12572" width="3.83203125" style="27" bestFit="1" customWidth="1"/>
    <col min="12573" max="12583" width="4.1640625" style="27" bestFit="1" customWidth="1"/>
    <col min="12584" max="12799" width="12.5" style="27"/>
    <col min="12800" max="12800" width="3.6640625" style="27" customWidth="1"/>
    <col min="12801" max="12801" width="21" style="27" bestFit="1" customWidth="1"/>
    <col min="12802" max="12802" width="4.83203125" style="27" customWidth="1"/>
    <col min="12803" max="12803" width="5" style="27" customWidth="1"/>
    <col min="12804" max="12804" width="7" style="27" customWidth="1"/>
    <col min="12805" max="12805" width="5" style="27" customWidth="1"/>
    <col min="12806" max="12806" width="7" style="27" customWidth="1"/>
    <col min="12807" max="12807" width="5" style="27" customWidth="1"/>
    <col min="12808" max="12808" width="7" style="27" customWidth="1"/>
    <col min="12809" max="12809" width="2.1640625" style="27" customWidth="1"/>
    <col min="12810" max="12810" width="13.1640625" style="27" bestFit="1" customWidth="1"/>
    <col min="12811" max="12811" width="6.83203125" style="27" customWidth="1"/>
    <col min="12812" max="12812" width="4.6640625" style="27" customWidth="1"/>
    <col min="12813" max="12813" width="6.5" style="27" bestFit="1" customWidth="1"/>
    <col min="12814" max="12816" width="10" style="27" customWidth="1"/>
    <col min="12817" max="12820" width="4.1640625" style="27" bestFit="1" customWidth="1"/>
    <col min="12821" max="12821" width="10.83203125" style="27" bestFit="1" customWidth="1"/>
    <col min="12822" max="12822" width="13.83203125" style="27" bestFit="1" customWidth="1"/>
    <col min="12823" max="12824" width="19" style="27" bestFit="1" customWidth="1"/>
    <col min="12825" max="12825" width="4.1640625" style="27" bestFit="1" customWidth="1"/>
    <col min="12826" max="12826" width="8.5" style="27" bestFit="1" customWidth="1"/>
    <col min="12827" max="12827" width="7.6640625" style="27" bestFit="1" customWidth="1"/>
    <col min="12828" max="12828" width="3.83203125" style="27" bestFit="1" customWidth="1"/>
    <col min="12829" max="12839" width="4.1640625" style="27" bestFit="1" customWidth="1"/>
    <col min="12840" max="13055" width="12.5" style="27"/>
    <col min="13056" max="13056" width="3.6640625" style="27" customWidth="1"/>
    <col min="13057" max="13057" width="21" style="27" bestFit="1" customWidth="1"/>
    <col min="13058" max="13058" width="4.83203125" style="27" customWidth="1"/>
    <col min="13059" max="13059" width="5" style="27" customWidth="1"/>
    <col min="13060" max="13060" width="7" style="27" customWidth="1"/>
    <col min="13061" max="13061" width="5" style="27" customWidth="1"/>
    <col min="13062" max="13062" width="7" style="27" customWidth="1"/>
    <col min="13063" max="13063" width="5" style="27" customWidth="1"/>
    <col min="13064" max="13064" width="7" style="27" customWidth="1"/>
    <col min="13065" max="13065" width="2.1640625" style="27" customWidth="1"/>
    <col min="13066" max="13066" width="13.1640625" style="27" bestFit="1" customWidth="1"/>
    <col min="13067" max="13067" width="6.83203125" style="27" customWidth="1"/>
    <col min="13068" max="13068" width="4.6640625" style="27" customWidth="1"/>
    <col min="13069" max="13069" width="6.5" style="27" bestFit="1" customWidth="1"/>
    <col min="13070" max="13072" width="10" style="27" customWidth="1"/>
    <col min="13073" max="13076" width="4.1640625" style="27" bestFit="1" customWidth="1"/>
    <col min="13077" max="13077" width="10.83203125" style="27" bestFit="1" customWidth="1"/>
    <col min="13078" max="13078" width="13.83203125" style="27" bestFit="1" customWidth="1"/>
    <col min="13079" max="13080" width="19" style="27" bestFit="1" customWidth="1"/>
    <col min="13081" max="13081" width="4.1640625" style="27" bestFit="1" customWidth="1"/>
    <col min="13082" max="13082" width="8.5" style="27" bestFit="1" customWidth="1"/>
    <col min="13083" max="13083" width="7.6640625" style="27" bestFit="1" customWidth="1"/>
    <col min="13084" max="13084" width="3.83203125" style="27" bestFit="1" customWidth="1"/>
    <col min="13085" max="13095" width="4.1640625" style="27" bestFit="1" customWidth="1"/>
    <col min="13096" max="13311" width="12.5" style="27"/>
    <col min="13312" max="13312" width="3.6640625" style="27" customWidth="1"/>
    <col min="13313" max="13313" width="21" style="27" bestFit="1" customWidth="1"/>
    <col min="13314" max="13314" width="4.83203125" style="27" customWidth="1"/>
    <col min="13315" max="13315" width="5" style="27" customWidth="1"/>
    <col min="13316" max="13316" width="7" style="27" customWidth="1"/>
    <col min="13317" max="13317" width="5" style="27" customWidth="1"/>
    <col min="13318" max="13318" width="7" style="27" customWidth="1"/>
    <col min="13319" max="13319" width="5" style="27" customWidth="1"/>
    <col min="13320" max="13320" width="7" style="27" customWidth="1"/>
    <col min="13321" max="13321" width="2.1640625" style="27" customWidth="1"/>
    <col min="13322" max="13322" width="13.1640625" style="27" bestFit="1" customWidth="1"/>
    <col min="13323" max="13323" width="6.83203125" style="27" customWidth="1"/>
    <col min="13324" max="13324" width="4.6640625" style="27" customWidth="1"/>
    <col min="13325" max="13325" width="6.5" style="27" bestFit="1" customWidth="1"/>
    <col min="13326" max="13328" width="10" style="27" customWidth="1"/>
    <col min="13329" max="13332" width="4.1640625" style="27" bestFit="1" customWidth="1"/>
    <col min="13333" max="13333" width="10.83203125" style="27" bestFit="1" customWidth="1"/>
    <col min="13334" max="13334" width="13.83203125" style="27" bestFit="1" customWidth="1"/>
    <col min="13335" max="13336" width="19" style="27" bestFit="1" customWidth="1"/>
    <col min="13337" max="13337" width="4.1640625" style="27" bestFit="1" customWidth="1"/>
    <col min="13338" max="13338" width="8.5" style="27" bestFit="1" customWidth="1"/>
    <col min="13339" max="13339" width="7.6640625" style="27" bestFit="1" customWidth="1"/>
    <col min="13340" max="13340" width="3.83203125" style="27" bestFit="1" customWidth="1"/>
    <col min="13341" max="13351" width="4.1640625" style="27" bestFit="1" customWidth="1"/>
    <col min="13352" max="13567" width="12.5" style="27"/>
    <col min="13568" max="13568" width="3.6640625" style="27" customWidth="1"/>
    <col min="13569" max="13569" width="21" style="27" bestFit="1" customWidth="1"/>
    <col min="13570" max="13570" width="4.83203125" style="27" customWidth="1"/>
    <col min="13571" max="13571" width="5" style="27" customWidth="1"/>
    <col min="13572" max="13572" width="7" style="27" customWidth="1"/>
    <col min="13573" max="13573" width="5" style="27" customWidth="1"/>
    <col min="13574" max="13574" width="7" style="27" customWidth="1"/>
    <col min="13575" max="13575" width="5" style="27" customWidth="1"/>
    <col min="13576" max="13576" width="7" style="27" customWidth="1"/>
    <col min="13577" max="13577" width="2.1640625" style="27" customWidth="1"/>
    <col min="13578" max="13578" width="13.1640625" style="27" bestFit="1" customWidth="1"/>
    <col min="13579" max="13579" width="6.83203125" style="27" customWidth="1"/>
    <col min="13580" max="13580" width="4.6640625" style="27" customWidth="1"/>
    <col min="13581" max="13581" width="6.5" style="27" bestFit="1" customWidth="1"/>
    <col min="13582" max="13584" width="10" style="27" customWidth="1"/>
    <col min="13585" max="13588" width="4.1640625" style="27" bestFit="1" customWidth="1"/>
    <col min="13589" max="13589" width="10.83203125" style="27" bestFit="1" customWidth="1"/>
    <col min="13590" max="13590" width="13.83203125" style="27" bestFit="1" customWidth="1"/>
    <col min="13591" max="13592" width="19" style="27" bestFit="1" customWidth="1"/>
    <col min="13593" max="13593" width="4.1640625" style="27" bestFit="1" customWidth="1"/>
    <col min="13594" max="13594" width="8.5" style="27" bestFit="1" customWidth="1"/>
    <col min="13595" max="13595" width="7.6640625" style="27" bestFit="1" customWidth="1"/>
    <col min="13596" max="13596" width="3.83203125" style="27" bestFit="1" customWidth="1"/>
    <col min="13597" max="13607" width="4.1640625" style="27" bestFit="1" customWidth="1"/>
    <col min="13608" max="13823" width="12.5" style="27"/>
    <col min="13824" max="13824" width="3.6640625" style="27" customWidth="1"/>
    <col min="13825" max="13825" width="21" style="27" bestFit="1" customWidth="1"/>
    <col min="13826" max="13826" width="4.83203125" style="27" customWidth="1"/>
    <col min="13827" max="13827" width="5" style="27" customWidth="1"/>
    <col min="13828" max="13828" width="7" style="27" customWidth="1"/>
    <col min="13829" max="13829" width="5" style="27" customWidth="1"/>
    <col min="13830" max="13830" width="7" style="27" customWidth="1"/>
    <col min="13831" max="13831" width="5" style="27" customWidth="1"/>
    <col min="13832" max="13832" width="7" style="27" customWidth="1"/>
    <col min="13833" max="13833" width="2.1640625" style="27" customWidth="1"/>
    <col min="13834" max="13834" width="13.1640625" style="27" bestFit="1" customWidth="1"/>
    <col min="13835" max="13835" width="6.83203125" style="27" customWidth="1"/>
    <col min="13836" max="13836" width="4.6640625" style="27" customWidth="1"/>
    <col min="13837" max="13837" width="6.5" style="27" bestFit="1" customWidth="1"/>
    <col min="13838" max="13840" width="10" style="27" customWidth="1"/>
    <col min="13841" max="13844" width="4.1640625" style="27" bestFit="1" customWidth="1"/>
    <col min="13845" max="13845" width="10.83203125" style="27" bestFit="1" customWidth="1"/>
    <col min="13846" max="13846" width="13.83203125" style="27" bestFit="1" customWidth="1"/>
    <col min="13847" max="13848" width="19" style="27" bestFit="1" customWidth="1"/>
    <col min="13849" max="13849" width="4.1640625" style="27" bestFit="1" customWidth="1"/>
    <col min="13850" max="13850" width="8.5" style="27" bestFit="1" customWidth="1"/>
    <col min="13851" max="13851" width="7.6640625" style="27" bestFit="1" customWidth="1"/>
    <col min="13852" max="13852" width="3.83203125" style="27" bestFit="1" customWidth="1"/>
    <col min="13853" max="13863" width="4.1640625" style="27" bestFit="1" customWidth="1"/>
    <col min="13864" max="14079" width="12.5" style="27"/>
    <col min="14080" max="14080" width="3.6640625" style="27" customWidth="1"/>
    <col min="14081" max="14081" width="21" style="27" bestFit="1" customWidth="1"/>
    <col min="14082" max="14082" width="4.83203125" style="27" customWidth="1"/>
    <col min="14083" max="14083" width="5" style="27" customWidth="1"/>
    <col min="14084" max="14084" width="7" style="27" customWidth="1"/>
    <col min="14085" max="14085" width="5" style="27" customWidth="1"/>
    <col min="14086" max="14086" width="7" style="27" customWidth="1"/>
    <col min="14087" max="14087" width="5" style="27" customWidth="1"/>
    <col min="14088" max="14088" width="7" style="27" customWidth="1"/>
    <col min="14089" max="14089" width="2.1640625" style="27" customWidth="1"/>
    <col min="14090" max="14090" width="13.1640625" style="27" bestFit="1" customWidth="1"/>
    <col min="14091" max="14091" width="6.83203125" style="27" customWidth="1"/>
    <col min="14092" max="14092" width="4.6640625" style="27" customWidth="1"/>
    <col min="14093" max="14093" width="6.5" style="27" bestFit="1" customWidth="1"/>
    <col min="14094" max="14096" width="10" style="27" customWidth="1"/>
    <col min="14097" max="14100" width="4.1640625" style="27" bestFit="1" customWidth="1"/>
    <col min="14101" max="14101" width="10.83203125" style="27" bestFit="1" customWidth="1"/>
    <col min="14102" max="14102" width="13.83203125" style="27" bestFit="1" customWidth="1"/>
    <col min="14103" max="14104" width="19" style="27" bestFit="1" customWidth="1"/>
    <col min="14105" max="14105" width="4.1640625" style="27" bestFit="1" customWidth="1"/>
    <col min="14106" max="14106" width="8.5" style="27" bestFit="1" customWidth="1"/>
    <col min="14107" max="14107" width="7.6640625" style="27" bestFit="1" customWidth="1"/>
    <col min="14108" max="14108" width="3.83203125" style="27" bestFit="1" customWidth="1"/>
    <col min="14109" max="14119" width="4.1640625" style="27" bestFit="1" customWidth="1"/>
    <col min="14120" max="14335" width="12.5" style="27"/>
    <col min="14336" max="14336" width="3.6640625" style="27" customWidth="1"/>
    <col min="14337" max="14337" width="21" style="27" bestFit="1" customWidth="1"/>
    <col min="14338" max="14338" width="4.83203125" style="27" customWidth="1"/>
    <col min="14339" max="14339" width="5" style="27" customWidth="1"/>
    <col min="14340" max="14340" width="7" style="27" customWidth="1"/>
    <col min="14341" max="14341" width="5" style="27" customWidth="1"/>
    <col min="14342" max="14342" width="7" style="27" customWidth="1"/>
    <col min="14343" max="14343" width="5" style="27" customWidth="1"/>
    <col min="14344" max="14344" width="7" style="27" customWidth="1"/>
    <col min="14345" max="14345" width="2.1640625" style="27" customWidth="1"/>
    <col min="14346" max="14346" width="13.1640625" style="27" bestFit="1" customWidth="1"/>
    <col min="14347" max="14347" width="6.83203125" style="27" customWidth="1"/>
    <col min="14348" max="14348" width="4.6640625" style="27" customWidth="1"/>
    <col min="14349" max="14349" width="6.5" style="27" bestFit="1" customWidth="1"/>
    <col min="14350" max="14352" width="10" style="27" customWidth="1"/>
    <col min="14353" max="14356" width="4.1640625" style="27" bestFit="1" customWidth="1"/>
    <col min="14357" max="14357" width="10.83203125" style="27" bestFit="1" customWidth="1"/>
    <col min="14358" max="14358" width="13.83203125" style="27" bestFit="1" customWidth="1"/>
    <col min="14359" max="14360" width="19" style="27" bestFit="1" customWidth="1"/>
    <col min="14361" max="14361" width="4.1640625" style="27" bestFit="1" customWidth="1"/>
    <col min="14362" max="14362" width="8.5" style="27" bestFit="1" customWidth="1"/>
    <col min="14363" max="14363" width="7.6640625" style="27" bestFit="1" customWidth="1"/>
    <col min="14364" max="14364" width="3.83203125" style="27" bestFit="1" customWidth="1"/>
    <col min="14365" max="14375" width="4.1640625" style="27" bestFit="1" customWidth="1"/>
    <col min="14376" max="14591" width="12.5" style="27"/>
    <col min="14592" max="14592" width="3.6640625" style="27" customWidth="1"/>
    <col min="14593" max="14593" width="21" style="27" bestFit="1" customWidth="1"/>
    <col min="14594" max="14594" width="4.83203125" style="27" customWidth="1"/>
    <col min="14595" max="14595" width="5" style="27" customWidth="1"/>
    <col min="14596" max="14596" width="7" style="27" customWidth="1"/>
    <col min="14597" max="14597" width="5" style="27" customWidth="1"/>
    <col min="14598" max="14598" width="7" style="27" customWidth="1"/>
    <col min="14599" max="14599" width="5" style="27" customWidth="1"/>
    <col min="14600" max="14600" width="7" style="27" customWidth="1"/>
    <col min="14601" max="14601" width="2.1640625" style="27" customWidth="1"/>
    <col min="14602" max="14602" width="13.1640625" style="27" bestFit="1" customWidth="1"/>
    <col min="14603" max="14603" width="6.83203125" style="27" customWidth="1"/>
    <col min="14604" max="14604" width="4.6640625" style="27" customWidth="1"/>
    <col min="14605" max="14605" width="6.5" style="27" bestFit="1" customWidth="1"/>
    <col min="14606" max="14608" width="10" style="27" customWidth="1"/>
    <col min="14609" max="14612" width="4.1640625" style="27" bestFit="1" customWidth="1"/>
    <col min="14613" max="14613" width="10.83203125" style="27" bestFit="1" customWidth="1"/>
    <col min="14614" max="14614" width="13.83203125" style="27" bestFit="1" customWidth="1"/>
    <col min="14615" max="14616" width="19" style="27" bestFit="1" customWidth="1"/>
    <col min="14617" max="14617" width="4.1640625" style="27" bestFit="1" customWidth="1"/>
    <col min="14618" max="14618" width="8.5" style="27" bestFit="1" customWidth="1"/>
    <col min="14619" max="14619" width="7.6640625" style="27" bestFit="1" customWidth="1"/>
    <col min="14620" max="14620" width="3.83203125" style="27" bestFit="1" customWidth="1"/>
    <col min="14621" max="14631" width="4.1640625" style="27" bestFit="1" customWidth="1"/>
    <col min="14632" max="14847" width="12.5" style="27"/>
    <col min="14848" max="14848" width="3.6640625" style="27" customWidth="1"/>
    <col min="14849" max="14849" width="21" style="27" bestFit="1" customWidth="1"/>
    <col min="14850" max="14850" width="4.83203125" style="27" customWidth="1"/>
    <col min="14851" max="14851" width="5" style="27" customWidth="1"/>
    <col min="14852" max="14852" width="7" style="27" customWidth="1"/>
    <col min="14853" max="14853" width="5" style="27" customWidth="1"/>
    <col min="14854" max="14854" width="7" style="27" customWidth="1"/>
    <col min="14855" max="14855" width="5" style="27" customWidth="1"/>
    <col min="14856" max="14856" width="7" style="27" customWidth="1"/>
    <col min="14857" max="14857" width="2.1640625" style="27" customWidth="1"/>
    <col min="14858" max="14858" width="13.1640625" style="27" bestFit="1" customWidth="1"/>
    <col min="14859" max="14859" width="6.83203125" style="27" customWidth="1"/>
    <col min="14860" max="14860" width="4.6640625" style="27" customWidth="1"/>
    <col min="14861" max="14861" width="6.5" style="27" bestFit="1" customWidth="1"/>
    <col min="14862" max="14864" width="10" style="27" customWidth="1"/>
    <col min="14865" max="14868" width="4.1640625" style="27" bestFit="1" customWidth="1"/>
    <col min="14869" max="14869" width="10.83203125" style="27" bestFit="1" customWidth="1"/>
    <col min="14870" max="14870" width="13.83203125" style="27" bestFit="1" customWidth="1"/>
    <col min="14871" max="14872" width="19" style="27" bestFit="1" customWidth="1"/>
    <col min="14873" max="14873" width="4.1640625" style="27" bestFit="1" customWidth="1"/>
    <col min="14874" max="14874" width="8.5" style="27" bestFit="1" customWidth="1"/>
    <col min="14875" max="14875" width="7.6640625" style="27" bestFit="1" customWidth="1"/>
    <col min="14876" max="14876" width="3.83203125" style="27" bestFit="1" customWidth="1"/>
    <col min="14877" max="14887" width="4.1640625" style="27" bestFit="1" customWidth="1"/>
    <col min="14888" max="15103" width="12.5" style="27"/>
    <col min="15104" max="15104" width="3.6640625" style="27" customWidth="1"/>
    <col min="15105" max="15105" width="21" style="27" bestFit="1" customWidth="1"/>
    <col min="15106" max="15106" width="4.83203125" style="27" customWidth="1"/>
    <col min="15107" max="15107" width="5" style="27" customWidth="1"/>
    <col min="15108" max="15108" width="7" style="27" customWidth="1"/>
    <col min="15109" max="15109" width="5" style="27" customWidth="1"/>
    <col min="15110" max="15110" width="7" style="27" customWidth="1"/>
    <col min="15111" max="15111" width="5" style="27" customWidth="1"/>
    <col min="15112" max="15112" width="7" style="27" customWidth="1"/>
    <col min="15113" max="15113" width="2.1640625" style="27" customWidth="1"/>
    <col min="15114" max="15114" width="13.1640625" style="27" bestFit="1" customWidth="1"/>
    <col min="15115" max="15115" width="6.83203125" style="27" customWidth="1"/>
    <col min="15116" max="15116" width="4.6640625" style="27" customWidth="1"/>
    <col min="15117" max="15117" width="6.5" style="27" bestFit="1" customWidth="1"/>
    <col min="15118" max="15120" width="10" style="27" customWidth="1"/>
    <col min="15121" max="15124" width="4.1640625" style="27" bestFit="1" customWidth="1"/>
    <col min="15125" max="15125" width="10.83203125" style="27" bestFit="1" customWidth="1"/>
    <col min="15126" max="15126" width="13.83203125" style="27" bestFit="1" customWidth="1"/>
    <col min="15127" max="15128" width="19" style="27" bestFit="1" customWidth="1"/>
    <col min="15129" max="15129" width="4.1640625" style="27" bestFit="1" customWidth="1"/>
    <col min="15130" max="15130" width="8.5" style="27" bestFit="1" customWidth="1"/>
    <col min="15131" max="15131" width="7.6640625" style="27" bestFit="1" customWidth="1"/>
    <col min="15132" max="15132" width="3.83203125" style="27" bestFit="1" customWidth="1"/>
    <col min="15133" max="15143" width="4.1640625" style="27" bestFit="1" customWidth="1"/>
    <col min="15144" max="15359" width="12.5" style="27"/>
    <col min="15360" max="15360" width="3.6640625" style="27" customWidth="1"/>
    <col min="15361" max="15361" width="21" style="27" bestFit="1" customWidth="1"/>
    <col min="15362" max="15362" width="4.83203125" style="27" customWidth="1"/>
    <col min="15363" max="15363" width="5" style="27" customWidth="1"/>
    <col min="15364" max="15364" width="7" style="27" customWidth="1"/>
    <col min="15365" max="15365" width="5" style="27" customWidth="1"/>
    <col min="15366" max="15366" width="7" style="27" customWidth="1"/>
    <col min="15367" max="15367" width="5" style="27" customWidth="1"/>
    <col min="15368" max="15368" width="7" style="27" customWidth="1"/>
    <col min="15369" max="15369" width="2.1640625" style="27" customWidth="1"/>
    <col min="15370" max="15370" width="13.1640625" style="27" bestFit="1" customWidth="1"/>
    <col min="15371" max="15371" width="6.83203125" style="27" customWidth="1"/>
    <col min="15372" max="15372" width="4.6640625" style="27" customWidth="1"/>
    <col min="15373" max="15373" width="6.5" style="27" bestFit="1" customWidth="1"/>
    <col min="15374" max="15376" width="10" style="27" customWidth="1"/>
    <col min="15377" max="15380" width="4.1640625" style="27" bestFit="1" customWidth="1"/>
    <col min="15381" max="15381" width="10.83203125" style="27" bestFit="1" customWidth="1"/>
    <col min="15382" max="15382" width="13.83203125" style="27" bestFit="1" customWidth="1"/>
    <col min="15383" max="15384" width="19" style="27" bestFit="1" customWidth="1"/>
    <col min="15385" max="15385" width="4.1640625" style="27" bestFit="1" customWidth="1"/>
    <col min="15386" max="15386" width="8.5" style="27" bestFit="1" customWidth="1"/>
    <col min="15387" max="15387" width="7.6640625" style="27" bestFit="1" customWidth="1"/>
    <col min="15388" max="15388" width="3.83203125" style="27" bestFit="1" customWidth="1"/>
    <col min="15389" max="15399" width="4.1640625" style="27" bestFit="1" customWidth="1"/>
    <col min="15400" max="15615" width="12.5" style="27"/>
    <col min="15616" max="15616" width="3.6640625" style="27" customWidth="1"/>
    <col min="15617" max="15617" width="21" style="27" bestFit="1" customWidth="1"/>
    <col min="15618" max="15618" width="4.83203125" style="27" customWidth="1"/>
    <col min="15619" max="15619" width="5" style="27" customWidth="1"/>
    <col min="15620" max="15620" width="7" style="27" customWidth="1"/>
    <col min="15621" max="15621" width="5" style="27" customWidth="1"/>
    <col min="15622" max="15622" width="7" style="27" customWidth="1"/>
    <col min="15623" max="15623" width="5" style="27" customWidth="1"/>
    <col min="15624" max="15624" width="7" style="27" customWidth="1"/>
    <col min="15625" max="15625" width="2.1640625" style="27" customWidth="1"/>
    <col min="15626" max="15626" width="13.1640625" style="27" bestFit="1" customWidth="1"/>
    <col min="15627" max="15627" width="6.83203125" style="27" customWidth="1"/>
    <col min="15628" max="15628" width="4.6640625" style="27" customWidth="1"/>
    <col min="15629" max="15629" width="6.5" style="27" bestFit="1" customWidth="1"/>
    <col min="15630" max="15632" width="10" style="27" customWidth="1"/>
    <col min="15633" max="15636" width="4.1640625" style="27" bestFit="1" customWidth="1"/>
    <col min="15637" max="15637" width="10.83203125" style="27" bestFit="1" customWidth="1"/>
    <col min="15638" max="15638" width="13.83203125" style="27" bestFit="1" customWidth="1"/>
    <col min="15639" max="15640" width="19" style="27" bestFit="1" customWidth="1"/>
    <col min="15641" max="15641" width="4.1640625" style="27" bestFit="1" customWidth="1"/>
    <col min="15642" max="15642" width="8.5" style="27" bestFit="1" customWidth="1"/>
    <col min="15643" max="15643" width="7.6640625" style="27" bestFit="1" customWidth="1"/>
    <col min="15644" max="15644" width="3.83203125" style="27" bestFit="1" customWidth="1"/>
    <col min="15645" max="15655" width="4.1640625" style="27" bestFit="1" customWidth="1"/>
    <col min="15656" max="15871" width="12.5" style="27"/>
    <col min="15872" max="15872" width="3.6640625" style="27" customWidth="1"/>
    <col min="15873" max="15873" width="21" style="27" bestFit="1" customWidth="1"/>
    <col min="15874" max="15874" width="4.83203125" style="27" customWidth="1"/>
    <col min="15875" max="15875" width="5" style="27" customWidth="1"/>
    <col min="15876" max="15876" width="7" style="27" customWidth="1"/>
    <col min="15877" max="15877" width="5" style="27" customWidth="1"/>
    <col min="15878" max="15878" width="7" style="27" customWidth="1"/>
    <col min="15879" max="15879" width="5" style="27" customWidth="1"/>
    <col min="15880" max="15880" width="7" style="27" customWidth="1"/>
    <col min="15881" max="15881" width="2.1640625" style="27" customWidth="1"/>
    <col min="15882" max="15882" width="13.1640625" style="27" bestFit="1" customWidth="1"/>
    <col min="15883" max="15883" width="6.83203125" style="27" customWidth="1"/>
    <col min="15884" max="15884" width="4.6640625" style="27" customWidth="1"/>
    <col min="15885" max="15885" width="6.5" style="27" bestFit="1" customWidth="1"/>
    <col min="15886" max="15888" width="10" style="27" customWidth="1"/>
    <col min="15889" max="15892" width="4.1640625" style="27" bestFit="1" customWidth="1"/>
    <col min="15893" max="15893" width="10.83203125" style="27" bestFit="1" customWidth="1"/>
    <col min="15894" max="15894" width="13.83203125" style="27" bestFit="1" customWidth="1"/>
    <col min="15895" max="15896" width="19" style="27" bestFit="1" customWidth="1"/>
    <col min="15897" max="15897" width="4.1640625" style="27" bestFit="1" customWidth="1"/>
    <col min="15898" max="15898" width="8.5" style="27" bestFit="1" customWidth="1"/>
    <col min="15899" max="15899" width="7.6640625" style="27" bestFit="1" customWidth="1"/>
    <col min="15900" max="15900" width="3.83203125" style="27" bestFit="1" customWidth="1"/>
    <col min="15901" max="15911" width="4.1640625" style="27" bestFit="1" customWidth="1"/>
    <col min="15912" max="16127" width="12.5" style="27"/>
    <col min="16128" max="16128" width="3.6640625" style="27" customWidth="1"/>
    <col min="16129" max="16129" width="21" style="27" bestFit="1" customWidth="1"/>
    <col min="16130" max="16130" width="4.83203125" style="27" customWidth="1"/>
    <col min="16131" max="16131" width="5" style="27" customWidth="1"/>
    <col min="16132" max="16132" width="7" style="27" customWidth="1"/>
    <col min="16133" max="16133" width="5" style="27" customWidth="1"/>
    <col min="16134" max="16134" width="7" style="27" customWidth="1"/>
    <col min="16135" max="16135" width="5" style="27" customWidth="1"/>
    <col min="16136" max="16136" width="7" style="27" customWidth="1"/>
    <col min="16137" max="16137" width="2.1640625" style="27" customWidth="1"/>
    <col min="16138" max="16138" width="13.1640625" style="27" bestFit="1" customWidth="1"/>
    <col min="16139" max="16139" width="6.83203125" style="27" customWidth="1"/>
    <col min="16140" max="16140" width="4.6640625" style="27" customWidth="1"/>
    <col min="16141" max="16141" width="6.5" style="27" bestFit="1" customWidth="1"/>
    <col min="16142" max="16144" width="10" style="27" customWidth="1"/>
    <col min="16145" max="16148" width="4.1640625" style="27" bestFit="1" customWidth="1"/>
    <col min="16149" max="16149" width="10.83203125" style="27" bestFit="1" customWidth="1"/>
    <col min="16150" max="16150" width="13.83203125" style="27" bestFit="1" customWidth="1"/>
    <col min="16151" max="16152" width="19" style="27" bestFit="1" customWidth="1"/>
    <col min="16153" max="16153" width="4.1640625" style="27" bestFit="1" customWidth="1"/>
    <col min="16154" max="16154" width="8.5" style="27" bestFit="1" customWidth="1"/>
    <col min="16155" max="16155" width="7.6640625" style="27" bestFit="1" customWidth="1"/>
    <col min="16156" max="16156" width="3.83203125" style="27" bestFit="1" customWidth="1"/>
    <col min="16157" max="16167" width="4.1640625" style="27" bestFit="1" customWidth="1"/>
    <col min="16168" max="16384" width="12.5" style="27"/>
  </cols>
  <sheetData>
    <row r="1" spans="1:25" ht="32" thickBot="1">
      <c r="A1" s="12" t="s">
        <v>97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8"/>
      <c r="T1" s="116" t="s">
        <v>60</v>
      </c>
      <c r="U1" s="116"/>
      <c r="V1" s="116"/>
      <c r="W1" s="116"/>
      <c r="X1" s="116"/>
      <c r="Y1" s="116"/>
    </row>
    <row r="2" spans="1:25">
      <c r="A2" s="15" t="s">
        <v>90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2"/>
      <c r="T2" s="32"/>
      <c r="U2" s="33"/>
      <c r="V2" s="33"/>
      <c r="W2" s="33"/>
      <c r="X2" s="33"/>
      <c r="Y2" s="34"/>
    </row>
    <row r="3" spans="1:25">
      <c r="A3" s="15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2"/>
      <c r="T3" s="37"/>
      <c r="U3" s="38"/>
      <c r="V3" s="95" t="s">
        <v>98</v>
      </c>
      <c r="W3" s="88">
        <f>COUNT(N8:P8)</f>
        <v>3</v>
      </c>
      <c r="X3" s="38"/>
      <c r="Y3" s="40"/>
    </row>
    <row r="4" spans="1:25" ht="25" thickBot="1">
      <c r="A4" s="59"/>
      <c r="B4" s="60"/>
      <c r="C4" s="60"/>
      <c r="D4" s="60"/>
      <c r="E4" s="60"/>
      <c r="F4" s="60"/>
      <c r="G4" s="60"/>
      <c r="H4" s="60"/>
      <c r="I4" s="60"/>
      <c r="J4" s="61" t="s">
        <v>58</v>
      </c>
      <c r="K4" s="60"/>
      <c r="L4" s="113" t="s">
        <v>59</v>
      </c>
      <c r="M4" s="114"/>
      <c r="N4" s="114"/>
      <c r="O4" s="114"/>
      <c r="P4" s="114"/>
      <c r="Q4" s="114"/>
      <c r="R4" s="62"/>
      <c r="T4" s="37"/>
      <c r="U4" s="38"/>
      <c r="V4" s="95" t="s">
        <v>99</v>
      </c>
      <c r="W4" s="88">
        <f>COUNT(N8:N9)</f>
        <v>2</v>
      </c>
      <c r="X4" s="38"/>
      <c r="Y4" s="40"/>
    </row>
    <row r="5" spans="1:25">
      <c r="A5" s="59"/>
      <c r="B5" s="60"/>
      <c r="C5" s="60"/>
      <c r="D5" s="60"/>
      <c r="E5" s="60"/>
      <c r="F5" s="60"/>
      <c r="G5" s="60"/>
      <c r="H5" s="60"/>
      <c r="I5" s="60"/>
      <c r="J5" s="61" t="s">
        <v>61</v>
      </c>
      <c r="K5" s="60"/>
      <c r="L5" s="29"/>
      <c r="M5" s="30"/>
      <c r="N5" s="30"/>
      <c r="O5" s="30"/>
      <c r="P5" s="30"/>
      <c r="Q5" s="31"/>
      <c r="R5" s="63"/>
      <c r="T5" s="37"/>
      <c r="U5" s="38"/>
      <c r="V5" s="38"/>
      <c r="W5" s="38"/>
      <c r="X5" s="38"/>
      <c r="Y5" s="40"/>
    </row>
    <row r="6" spans="1:25">
      <c r="A6" s="59"/>
      <c r="B6" s="60"/>
      <c r="C6" s="60"/>
      <c r="D6" s="60"/>
      <c r="E6" s="60"/>
      <c r="F6" s="60"/>
      <c r="G6" s="60"/>
      <c r="H6" s="60"/>
      <c r="I6" s="60"/>
      <c r="J6" s="53" t="s">
        <v>62</v>
      </c>
      <c r="K6" s="60"/>
      <c r="L6" s="35"/>
      <c r="M6" s="64"/>
      <c r="N6" s="64"/>
      <c r="O6" s="64" t="s">
        <v>63</v>
      </c>
      <c r="P6" s="64"/>
      <c r="Q6" s="36"/>
      <c r="R6" s="62"/>
      <c r="T6" s="37"/>
      <c r="U6" s="38"/>
      <c r="V6" s="38"/>
      <c r="W6" s="39" t="s">
        <v>64</v>
      </c>
      <c r="X6" s="38"/>
      <c r="Y6" s="40"/>
    </row>
    <row r="7" spans="1:25">
      <c r="A7" s="59"/>
      <c r="B7" s="60"/>
      <c r="C7" s="60"/>
      <c r="D7" s="60"/>
      <c r="E7" s="60"/>
      <c r="F7" s="60"/>
      <c r="G7" s="60"/>
      <c r="H7" s="60"/>
      <c r="I7" s="60"/>
      <c r="J7" s="60"/>
      <c r="K7" s="60"/>
      <c r="L7" s="35"/>
      <c r="M7" s="64"/>
      <c r="N7" s="41">
        <f>'■（入力のある）ＳＮ比（0点比例式）の計算'!$D$18</f>
        <v>200</v>
      </c>
      <c r="O7" s="41">
        <f>'■（入力のある）ＳＮ比（0点比例式）の計算'!$F$18</f>
        <v>400</v>
      </c>
      <c r="P7" s="41">
        <f>'■（入力のある）ＳＮ比（0点比例式）の計算'!$H$18</f>
        <v>600</v>
      </c>
      <c r="Q7" s="36"/>
      <c r="R7" s="62"/>
      <c r="T7" s="37"/>
      <c r="U7" s="38"/>
      <c r="V7" s="38"/>
      <c r="W7" s="87">
        <f>SUMPRODUCT(N7:P7,N8:P8)</f>
        <v>9694200</v>
      </c>
      <c r="X7" s="38"/>
      <c r="Y7" s="40"/>
    </row>
    <row r="8" spans="1:25">
      <c r="A8" s="59"/>
      <c r="B8" s="65"/>
      <c r="C8" s="54"/>
      <c r="D8" s="60"/>
      <c r="E8" s="60"/>
      <c r="F8" s="60"/>
      <c r="G8" s="60"/>
      <c r="H8" s="60"/>
      <c r="I8" s="65"/>
      <c r="J8" s="53" t="s">
        <v>65</v>
      </c>
      <c r="K8" s="60"/>
      <c r="L8" s="35"/>
      <c r="M8" s="42" t="str">
        <f>J8</f>
        <v>5℃</v>
      </c>
      <c r="N8" s="71">
        <v>3465</v>
      </c>
      <c r="O8" s="43">
        <v>6924</v>
      </c>
      <c r="P8" s="43">
        <v>10386</v>
      </c>
      <c r="Q8" s="36"/>
      <c r="R8" s="62"/>
      <c r="T8" s="37"/>
      <c r="U8" s="38"/>
      <c r="V8" s="38"/>
      <c r="W8" s="87">
        <f>SUMPRODUCT(N7:P7,N9:P9)</f>
        <v>6800800</v>
      </c>
      <c r="X8" s="38"/>
      <c r="Y8" s="40"/>
    </row>
    <row r="9" spans="1:25">
      <c r="A9" s="59"/>
      <c r="B9" s="65"/>
      <c r="C9" s="54"/>
      <c r="D9" s="65"/>
      <c r="E9" s="65"/>
      <c r="F9" s="65"/>
      <c r="G9" s="65"/>
      <c r="H9" s="65"/>
      <c r="I9" s="60"/>
      <c r="J9" s="60"/>
      <c r="K9" s="60"/>
      <c r="L9" s="35"/>
      <c r="M9" s="42" t="str">
        <f>J12</f>
        <v>35℃</v>
      </c>
      <c r="N9" s="43">
        <v>2430</v>
      </c>
      <c r="O9" s="43">
        <v>4858</v>
      </c>
      <c r="P9" s="43">
        <v>7286</v>
      </c>
      <c r="Q9" s="36"/>
      <c r="R9" s="62"/>
      <c r="T9" s="37"/>
      <c r="U9" s="38"/>
      <c r="V9" s="38"/>
      <c r="W9" s="38"/>
      <c r="X9" s="38"/>
      <c r="Y9" s="40"/>
    </row>
    <row r="10" spans="1:25" ht="25" thickBot="1">
      <c r="A10" s="59"/>
      <c r="B10" s="65"/>
      <c r="C10" s="54"/>
      <c r="D10" s="60"/>
      <c r="E10" s="65"/>
      <c r="F10" s="65"/>
      <c r="G10" s="65"/>
      <c r="H10" s="65"/>
      <c r="I10" s="60"/>
      <c r="J10" s="60"/>
      <c r="K10" s="65"/>
      <c r="L10" s="44"/>
      <c r="M10" s="45"/>
      <c r="N10" s="45"/>
      <c r="O10" s="45"/>
      <c r="P10" s="45"/>
      <c r="Q10" s="46"/>
      <c r="R10" s="62"/>
      <c r="T10" s="37"/>
      <c r="U10" s="42"/>
      <c r="V10" s="42" t="s">
        <v>66</v>
      </c>
      <c r="W10" s="47" t="s">
        <v>67</v>
      </c>
      <c r="X10" s="47" t="s">
        <v>68</v>
      </c>
      <c r="Y10" s="40"/>
    </row>
    <row r="11" spans="1:25">
      <c r="A11" s="59"/>
      <c r="B11" s="66"/>
      <c r="C11" s="54"/>
      <c r="D11" s="60"/>
      <c r="E11" s="65"/>
      <c r="F11" s="65"/>
      <c r="G11" s="65"/>
      <c r="H11" s="65"/>
      <c r="I11" s="60"/>
      <c r="J11" s="60"/>
      <c r="K11" s="60"/>
      <c r="L11" s="60"/>
      <c r="M11" s="60"/>
      <c r="N11" s="60"/>
      <c r="O11" s="60"/>
      <c r="P11" s="60"/>
      <c r="Q11" s="60"/>
      <c r="R11" s="62"/>
      <c r="T11" s="37"/>
      <c r="U11" s="42" t="s">
        <v>70</v>
      </c>
      <c r="V11" s="48">
        <v>1</v>
      </c>
      <c r="W11" s="89">
        <f>(SUM(W7:W8)^2/(2*V17))</f>
        <v>242933058.0357143</v>
      </c>
      <c r="X11" s="89">
        <f>(W11/V11)</f>
        <v>242933058.0357143</v>
      </c>
      <c r="Y11" s="40"/>
    </row>
    <row r="12" spans="1:25">
      <c r="A12" s="59"/>
      <c r="B12" s="66" t="s">
        <v>69</v>
      </c>
      <c r="C12" s="54"/>
      <c r="D12" s="60"/>
      <c r="E12" s="65"/>
      <c r="F12" s="65"/>
      <c r="G12" s="65"/>
      <c r="H12" s="65"/>
      <c r="I12" s="65"/>
      <c r="J12" s="53" t="s">
        <v>71</v>
      </c>
      <c r="K12" s="65"/>
      <c r="L12" s="60"/>
      <c r="M12" s="60"/>
      <c r="N12" s="60"/>
      <c r="O12" s="60"/>
      <c r="P12" s="60"/>
      <c r="Q12" s="60"/>
      <c r="R12" s="62"/>
      <c r="T12" s="37"/>
      <c r="U12" s="42" t="s">
        <v>72</v>
      </c>
      <c r="V12" s="90">
        <f>W4-1</f>
        <v>1</v>
      </c>
      <c r="W12" s="89">
        <f>SUMSQ(W7:W8)/V17-W11</f>
        <v>7474788.8928571343</v>
      </c>
      <c r="X12" s="89">
        <f>(W12/V12)</f>
        <v>7474788.8928571343</v>
      </c>
      <c r="Y12" s="40"/>
    </row>
    <row r="13" spans="1:25" ht="25" thickBot="1">
      <c r="A13" s="59"/>
      <c r="B13" s="67"/>
      <c r="C13" s="54"/>
      <c r="D13" s="60"/>
      <c r="E13" s="65"/>
      <c r="F13" s="65"/>
      <c r="G13" s="65"/>
      <c r="H13" s="65"/>
      <c r="I13" s="60"/>
      <c r="J13" s="60"/>
      <c r="K13" s="65"/>
      <c r="L13" s="113" t="s">
        <v>73</v>
      </c>
      <c r="M13" s="114"/>
      <c r="N13" s="114"/>
      <c r="O13" s="114"/>
      <c r="P13" s="114"/>
      <c r="Q13" s="114"/>
      <c r="R13" s="62"/>
      <c r="T13" s="37"/>
      <c r="U13" s="42" t="s">
        <v>74</v>
      </c>
      <c r="V13" s="90">
        <f>W3*W4-W4</f>
        <v>4</v>
      </c>
      <c r="W13" s="89">
        <f>(W14-W12-W11)</f>
        <v>10.071428567171097</v>
      </c>
      <c r="X13" s="89">
        <f>(W13/V13)</f>
        <v>2.5178571417927742</v>
      </c>
      <c r="Y13" s="40"/>
    </row>
    <row r="14" spans="1:25" ht="25" thickBot="1">
      <c r="A14" s="59"/>
      <c r="B14" s="65"/>
      <c r="C14" s="54"/>
      <c r="D14" s="60"/>
      <c r="E14" s="65"/>
      <c r="F14" s="65"/>
      <c r="G14" s="65"/>
      <c r="H14" s="65"/>
      <c r="I14" s="65"/>
      <c r="J14" s="65"/>
      <c r="K14" s="65"/>
      <c r="L14" s="29"/>
      <c r="M14" s="30"/>
      <c r="N14" s="30"/>
      <c r="O14" s="30"/>
      <c r="P14" s="30"/>
      <c r="Q14" s="31"/>
      <c r="R14" s="62"/>
      <c r="T14" s="37"/>
      <c r="U14" s="42" t="s">
        <v>75</v>
      </c>
      <c r="V14" s="90">
        <f>W3*W4</f>
        <v>6</v>
      </c>
      <c r="W14" s="89">
        <f>SUMSQ(N8:P9)</f>
        <v>250407857</v>
      </c>
      <c r="X14" s="89"/>
      <c r="Y14" s="40"/>
    </row>
    <row r="15" spans="1:25" ht="28" thickBot="1">
      <c r="A15" s="59"/>
      <c r="B15" s="65"/>
      <c r="C15" s="54"/>
      <c r="D15" s="60"/>
      <c r="E15" s="65"/>
      <c r="F15" s="65"/>
      <c r="G15" s="65"/>
      <c r="H15" s="65"/>
      <c r="I15" s="65"/>
      <c r="J15" s="65"/>
      <c r="K15" s="65"/>
      <c r="L15" s="35"/>
      <c r="M15" s="68"/>
      <c r="N15" s="69" t="s">
        <v>95</v>
      </c>
      <c r="O15" s="97">
        <f>10*LOG((W11-X13)/(2*V17)/X15)</f>
        <v>-38.383609224883926</v>
      </c>
      <c r="P15" s="68" t="s">
        <v>76</v>
      </c>
      <c r="Q15" s="36"/>
      <c r="R15" s="62"/>
      <c r="T15" s="37"/>
      <c r="U15" s="48" t="s">
        <v>77</v>
      </c>
      <c r="V15" s="90">
        <f>V14-1</f>
        <v>5</v>
      </c>
      <c r="W15" s="89">
        <f>(W12+W13)</f>
        <v>7474798.9642857015</v>
      </c>
      <c r="X15" s="89">
        <f>(W15/V15)</f>
        <v>1494959.7928571403</v>
      </c>
      <c r="Y15" s="40"/>
    </row>
    <row r="16" spans="1:25" ht="25" thickBot="1">
      <c r="A16" s="59"/>
      <c r="B16" s="65"/>
      <c r="C16" s="55"/>
      <c r="D16" s="56"/>
      <c r="E16" s="56"/>
      <c r="F16" s="56"/>
      <c r="G16" s="56"/>
      <c r="H16" s="56"/>
      <c r="I16" s="60"/>
      <c r="J16" s="60"/>
      <c r="K16" s="66"/>
      <c r="L16" s="35"/>
      <c r="M16" s="68"/>
      <c r="N16" s="68"/>
      <c r="O16" s="64"/>
      <c r="P16" s="68"/>
      <c r="Q16" s="36"/>
      <c r="R16" s="62"/>
      <c r="T16" s="37"/>
      <c r="U16" s="38"/>
      <c r="V16" s="38"/>
      <c r="W16" s="49"/>
      <c r="X16" s="49"/>
      <c r="Y16" s="40"/>
    </row>
    <row r="17" spans="1:25" ht="28" thickBot="1">
      <c r="A17" s="59"/>
      <c r="B17" s="65"/>
      <c r="C17" s="65"/>
      <c r="D17" s="60"/>
      <c r="E17" s="60"/>
      <c r="F17" s="61" t="s">
        <v>78</v>
      </c>
      <c r="G17" s="60"/>
      <c r="H17" s="60"/>
      <c r="I17" s="60"/>
      <c r="J17" s="60"/>
      <c r="K17" s="65"/>
      <c r="L17" s="35"/>
      <c r="M17" s="68"/>
      <c r="N17" s="69" t="s">
        <v>96</v>
      </c>
      <c r="O17" s="97">
        <f>10*LOG((W11-X13)/(2*V17))</f>
        <v>23.362685899211574</v>
      </c>
      <c r="P17" s="68" t="s">
        <v>76</v>
      </c>
      <c r="Q17" s="36"/>
      <c r="R17" s="62"/>
      <c r="T17" s="37"/>
      <c r="U17" s="42" t="s">
        <v>79</v>
      </c>
      <c r="V17" s="90">
        <f>SUMSQ(N7:P7)</f>
        <v>560000</v>
      </c>
      <c r="W17" s="49"/>
      <c r="X17" s="49"/>
      <c r="Y17" s="40"/>
    </row>
    <row r="18" spans="1:25" ht="25" thickBot="1">
      <c r="A18" s="59"/>
      <c r="B18" s="65"/>
      <c r="C18" s="60"/>
      <c r="D18" s="72">
        <v>200</v>
      </c>
      <c r="E18" s="60"/>
      <c r="F18" s="72">
        <v>400</v>
      </c>
      <c r="G18" s="60"/>
      <c r="H18" s="72">
        <v>600</v>
      </c>
      <c r="I18" s="60"/>
      <c r="J18" s="60"/>
      <c r="K18" s="65"/>
      <c r="L18" s="44"/>
      <c r="M18" s="45"/>
      <c r="N18" s="45"/>
      <c r="O18" s="45"/>
      <c r="P18" s="45"/>
      <c r="Q18" s="46"/>
      <c r="R18" s="62"/>
      <c r="T18" s="50"/>
      <c r="U18" s="51"/>
      <c r="V18" s="51"/>
      <c r="W18" s="51"/>
      <c r="X18" s="51"/>
      <c r="Y18" s="52"/>
    </row>
    <row r="19" spans="1:25">
      <c r="A19" s="59"/>
      <c r="B19" s="65"/>
      <c r="C19" s="60"/>
      <c r="D19" s="65"/>
      <c r="E19" s="65"/>
      <c r="F19" s="65" t="s">
        <v>80</v>
      </c>
      <c r="G19" s="65"/>
      <c r="H19" s="65"/>
      <c r="I19" s="65"/>
      <c r="J19" s="65"/>
      <c r="K19" s="65"/>
      <c r="L19" s="60"/>
      <c r="M19" s="60"/>
      <c r="N19" s="60"/>
      <c r="O19" s="60"/>
      <c r="P19" s="60"/>
      <c r="Q19" s="60"/>
      <c r="R19" s="62"/>
    </row>
    <row r="20" spans="1:25">
      <c r="A20" s="59"/>
      <c r="B20" s="60"/>
      <c r="C20" s="60"/>
      <c r="D20" s="115"/>
      <c r="E20" s="115"/>
      <c r="F20" s="115"/>
      <c r="G20" s="115"/>
      <c r="H20" s="115"/>
      <c r="I20" s="65"/>
      <c r="J20" s="65"/>
      <c r="K20" s="60"/>
      <c r="L20" s="60"/>
      <c r="M20" s="60"/>
      <c r="N20" s="60"/>
      <c r="O20" s="60"/>
      <c r="P20" s="60"/>
      <c r="Q20" s="60"/>
      <c r="R20" s="62"/>
    </row>
    <row r="21" spans="1:25" ht="25" thickBot="1">
      <c r="A21" s="55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70"/>
    </row>
    <row r="36" spans="4:4">
      <c r="D36" s="28"/>
    </row>
    <row r="37" spans="4:4">
      <c r="D37" s="28"/>
    </row>
    <row r="38" spans="4:4">
      <c r="D38" s="28"/>
    </row>
    <row r="39" spans="4:4">
      <c r="D39" s="28"/>
    </row>
  </sheetData>
  <mergeCells count="4">
    <mergeCell ref="L4:Q4"/>
    <mergeCell ref="L13:Q13"/>
    <mergeCell ref="D20:H20"/>
    <mergeCell ref="T1:Y1"/>
  </mergeCells>
  <phoneticPr fontId="1"/>
  <pageMargins left="0.75" right="0.75" top="1" bottom="1" header="0.51200000000000001" footer="0.51200000000000001"/>
  <pageSetup paperSize="0" orientation="portrait" horizontalDpi="4294967292" verticalDpi="4294967292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1DA35-34E5-004B-A5A0-6D1EF7997065}">
  <dimension ref="A1:Y36"/>
  <sheetViews>
    <sheetView zoomScaleNormal="100" workbookViewId="0">
      <selection activeCell="P19" sqref="P19"/>
    </sheetView>
  </sheetViews>
  <sheetFormatPr baseColWidth="10" defaultColWidth="12.5" defaultRowHeight="24"/>
  <cols>
    <col min="1" max="1" width="11.1640625" style="27" customWidth="1"/>
    <col min="2" max="2" width="7.1640625" style="27" customWidth="1"/>
    <col min="3" max="3" width="5" style="27" customWidth="1"/>
    <col min="4" max="4" width="7" style="27" customWidth="1"/>
    <col min="5" max="5" width="5" style="27" customWidth="1"/>
    <col min="6" max="6" width="7" style="27" customWidth="1"/>
    <col min="7" max="7" width="5" style="27" customWidth="1"/>
    <col min="8" max="8" width="7" style="27" customWidth="1"/>
    <col min="9" max="9" width="2.1640625" style="27" customWidth="1"/>
    <col min="10" max="10" width="13.33203125" style="27" bestFit="1" customWidth="1"/>
    <col min="11" max="11" width="6.83203125" style="27" customWidth="1"/>
    <col min="12" max="12" width="4.6640625" style="27" customWidth="1"/>
    <col min="13" max="13" width="6.5" style="27" bestFit="1" customWidth="1"/>
    <col min="14" max="14" width="10" style="27" customWidth="1"/>
    <col min="15" max="15" width="12" style="27" bestFit="1" customWidth="1"/>
    <col min="16" max="16" width="10" style="27" customWidth="1"/>
    <col min="17" max="17" width="7.33203125" style="27" bestFit="1" customWidth="1"/>
    <col min="18" max="19" width="12.5" style="27" customWidth="1"/>
    <col min="20" max="20" width="7.33203125" style="27" bestFit="1" customWidth="1"/>
    <col min="21" max="21" width="11" style="27" bestFit="1" customWidth="1"/>
    <col min="22" max="22" width="25.6640625" style="27" bestFit="1" customWidth="1"/>
    <col min="23" max="23" width="20.33203125" style="27" bestFit="1" customWidth="1"/>
    <col min="24" max="24" width="20" style="27" customWidth="1"/>
    <col min="25" max="25" width="4.1640625" style="27" bestFit="1" customWidth="1"/>
    <col min="26" max="26" width="8.5" style="27" bestFit="1" customWidth="1"/>
    <col min="27" max="27" width="7.6640625" style="27" bestFit="1" customWidth="1"/>
    <col min="28" max="28" width="3.83203125" style="27" bestFit="1" customWidth="1"/>
    <col min="29" max="39" width="4.1640625" style="27" bestFit="1" customWidth="1"/>
    <col min="40" max="255" width="12.5" style="27"/>
    <col min="256" max="256" width="3.6640625" style="27" customWidth="1"/>
    <col min="257" max="257" width="21" style="27" bestFit="1" customWidth="1"/>
    <col min="258" max="258" width="4.83203125" style="27" customWidth="1"/>
    <col min="259" max="259" width="5" style="27" customWidth="1"/>
    <col min="260" max="260" width="7" style="27" customWidth="1"/>
    <col min="261" max="261" width="5" style="27" customWidth="1"/>
    <col min="262" max="262" width="7" style="27" customWidth="1"/>
    <col min="263" max="263" width="5" style="27" customWidth="1"/>
    <col min="264" max="264" width="7" style="27" customWidth="1"/>
    <col min="265" max="265" width="2.1640625" style="27" customWidth="1"/>
    <col min="266" max="266" width="13.1640625" style="27" bestFit="1" customWidth="1"/>
    <col min="267" max="267" width="6.83203125" style="27" customWidth="1"/>
    <col min="268" max="268" width="4.6640625" style="27" customWidth="1"/>
    <col min="269" max="269" width="6.5" style="27" bestFit="1" customWidth="1"/>
    <col min="270" max="272" width="10" style="27" customWidth="1"/>
    <col min="273" max="276" width="4.1640625" style="27" bestFit="1" customWidth="1"/>
    <col min="277" max="277" width="10.83203125" style="27" bestFit="1" customWidth="1"/>
    <col min="278" max="278" width="13.83203125" style="27" bestFit="1" customWidth="1"/>
    <col min="279" max="280" width="19" style="27" bestFit="1" customWidth="1"/>
    <col min="281" max="281" width="4.1640625" style="27" bestFit="1" customWidth="1"/>
    <col min="282" max="282" width="8.5" style="27" bestFit="1" customWidth="1"/>
    <col min="283" max="283" width="7.6640625" style="27" bestFit="1" customWidth="1"/>
    <col min="284" max="284" width="3.83203125" style="27" bestFit="1" customWidth="1"/>
    <col min="285" max="295" width="4.1640625" style="27" bestFit="1" customWidth="1"/>
    <col min="296" max="511" width="12.5" style="27"/>
    <col min="512" max="512" width="3.6640625" style="27" customWidth="1"/>
    <col min="513" max="513" width="21" style="27" bestFit="1" customWidth="1"/>
    <col min="514" max="514" width="4.83203125" style="27" customWidth="1"/>
    <col min="515" max="515" width="5" style="27" customWidth="1"/>
    <col min="516" max="516" width="7" style="27" customWidth="1"/>
    <col min="517" max="517" width="5" style="27" customWidth="1"/>
    <col min="518" max="518" width="7" style="27" customWidth="1"/>
    <col min="519" max="519" width="5" style="27" customWidth="1"/>
    <col min="520" max="520" width="7" style="27" customWidth="1"/>
    <col min="521" max="521" width="2.1640625" style="27" customWidth="1"/>
    <col min="522" max="522" width="13.1640625" style="27" bestFit="1" customWidth="1"/>
    <col min="523" max="523" width="6.83203125" style="27" customWidth="1"/>
    <col min="524" max="524" width="4.6640625" style="27" customWidth="1"/>
    <col min="525" max="525" width="6.5" style="27" bestFit="1" customWidth="1"/>
    <col min="526" max="528" width="10" style="27" customWidth="1"/>
    <col min="529" max="532" width="4.1640625" style="27" bestFit="1" customWidth="1"/>
    <col min="533" max="533" width="10.83203125" style="27" bestFit="1" customWidth="1"/>
    <col min="534" max="534" width="13.83203125" style="27" bestFit="1" customWidth="1"/>
    <col min="535" max="536" width="19" style="27" bestFit="1" customWidth="1"/>
    <col min="537" max="537" width="4.1640625" style="27" bestFit="1" customWidth="1"/>
    <col min="538" max="538" width="8.5" style="27" bestFit="1" customWidth="1"/>
    <col min="539" max="539" width="7.6640625" style="27" bestFit="1" customWidth="1"/>
    <col min="540" max="540" width="3.83203125" style="27" bestFit="1" customWidth="1"/>
    <col min="541" max="551" width="4.1640625" style="27" bestFit="1" customWidth="1"/>
    <col min="552" max="767" width="12.5" style="27"/>
    <col min="768" max="768" width="3.6640625" style="27" customWidth="1"/>
    <col min="769" max="769" width="21" style="27" bestFit="1" customWidth="1"/>
    <col min="770" max="770" width="4.83203125" style="27" customWidth="1"/>
    <col min="771" max="771" width="5" style="27" customWidth="1"/>
    <col min="772" max="772" width="7" style="27" customWidth="1"/>
    <col min="773" max="773" width="5" style="27" customWidth="1"/>
    <col min="774" max="774" width="7" style="27" customWidth="1"/>
    <col min="775" max="775" width="5" style="27" customWidth="1"/>
    <col min="776" max="776" width="7" style="27" customWidth="1"/>
    <col min="777" max="777" width="2.1640625" style="27" customWidth="1"/>
    <col min="778" max="778" width="13.1640625" style="27" bestFit="1" customWidth="1"/>
    <col min="779" max="779" width="6.83203125" style="27" customWidth="1"/>
    <col min="780" max="780" width="4.6640625" style="27" customWidth="1"/>
    <col min="781" max="781" width="6.5" style="27" bestFit="1" customWidth="1"/>
    <col min="782" max="784" width="10" style="27" customWidth="1"/>
    <col min="785" max="788" width="4.1640625" style="27" bestFit="1" customWidth="1"/>
    <col min="789" max="789" width="10.83203125" style="27" bestFit="1" customWidth="1"/>
    <col min="790" max="790" width="13.83203125" style="27" bestFit="1" customWidth="1"/>
    <col min="791" max="792" width="19" style="27" bestFit="1" customWidth="1"/>
    <col min="793" max="793" width="4.1640625" style="27" bestFit="1" customWidth="1"/>
    <col min="794" max="794" width="8.5" style="27" bestFit="1" customWidth="1"/>
    <col min="795" max="795" width="7.6640625" style="27" bestFit="1" customWidth="1"/>
    <col min="796" max="796" width="3.83203125" style="27" bestFit="1" customWidth="1"/>
    <col min="797" max="807" width="4.1640625" style="27" bestFit="1" customWidth="1"/>
    <col min="808" max="1023" width="12.5" style="27"/>
    <col min="1024" max="1024" width="3.6640625" style="27" customWidth="1"/>
    <col min="1025" max="1025" width="21" style="27" bestFit="1" customWidth="1"/>
    <col min="1026" max="1026" width="4.83203125" style="27" customWidth="1"/>
    <col min="1027" max="1027" width="5" style="27" customWidth="1"/>
    <col min="1028" max="1028" width="7" style="27" customWidth="1"/>
    <col min="1029" max="1029" width="5" style="27" customWidth="1"/>
    <col min="1030" max="1030" width="7" style="27" customWidth="1"/>
    <col min="1031" max="1031" width="5" style="27" customWidth="1"/>
    <col min="1032" max="1032" width="7" style="27" customWidth="1"/>
    <col min="1033" max="1033" width="2.1640625" style="27" customWidth="1"/>
    <col min="1034" max="1034" width="13.1640625" style="27" bestFit="1" customWidth="1"/>
    <col min="1035" max="1035" width="6.83203125" style="27" customWidth="1"/>
    <col min="1036" max="1036" width="4.6640625" style="27" customWidth="1"/>
    <col min="1037" max="1037" width="6.5" style="27" bestFit="1" customWidth="1"/>
    <col min="1038" max="1040" width="10" style="27" customWidth="1"/>
    <col min="1041" max="1044" width="4.1640625" style="27" bestFit="1" customWidth="1"/>
    <col min="1045" max="1045" width="10.83203125" style="27" bestFit="1" customWidth="1"/>
    <col min="1046" max="1046" width="13.83203125" style="27" bestFit="1" customWidth="1"/>
    <col min="1047" max="1048" width="19" style="27" bestFit="1" customWidth="1"/>
    <col min="1049" max="1049" width="4.1640625" style="27" bestFit="1" customWidth="1"/>
    <col min="1050" max="1050" width="8.5" style="27" bestFit="1" customWidth="1"/>
    <col min="1051" max="1051" width="7.6640625" style="27" bestFit="1" customWidth="1"/>
    <col min="1052" max="1052" width="3.83203125" style="27" bestFit="1" customWidth="1"/>
    <col min="1053" max="1063" width="4.1640625" style="27" bestFit="1" customWidth="1"/>
    <col min="1064" max="1279" width="12.5" style="27"/>
    <col min="1280" max="1280" width="3.6640625" style="27" customWidth="1"/>
    <col min="1281" max="1281" width="21" style="27" bestFit="1" customWidth="1"/>
    <col min="1282" max="1282" width="4.83203125" style="27" customWidth="1"/>
    <col min="1283" max="1283" width="5" style="27" customWidth="1"/>
    <col min="1284" max="1284" width="7" style="27" customWidth="1"/>
    <col min="1285" max="1285" width="5" style="27" customWidth="1"/>
    <col min="1286" max="1286" width="7" style="27" customWidth="1"/>
    <col min="1287" max="1287" width="5" style="27" customWidth="1"/>
    <col min="1288" max="1288" width="7" style="27" customWidth="1"/>
    <col min="1289" max="1289" width="2.1640625" style="27" customWidth="1"/>
    <col min="1290" max="1290" width="13.1640625" style="27" bestFit="1" customWidth="1"/>
    <col min="1291" max="1291" width="6.83203125" style="27" customWidth="1"/>
    <col min="1292" max="1292" width="4.6640625" style="27" customWidth="1"/>
    <col min="1293" max="1293" width="6.5" style="27" bestFit="1" customWidth="1"/>
    <col min="1294" max="1296" width="10" style="27" customWidth="1"/>
    <col min="1297" max="1300" width="4.1640625" style="27" bestFit="1" customWidth="1"/>
    <col min="1301" max="1301" width="10.83203125" style="27" bestFit="1" customWidth="1"/>
    <col min="1302" max="1302" width="13.83203125" style="27" bestFit="1" customWidth="1"/>
    <col min="1303" max="1304" width="19" style="27" bestFit="1" customWidth="1"/>
    <col min="1305" max="1305" width="4.1640625" style="27" bestFit="1" customWidth="1"/>
    <col min="1306" max="1306" width="8.5" style="27" bestFit="1" customWidth="1"/>
    <col min="1307" max="1307" width="7.6640625" style="27" bestFit="1" customWidth="1"/>
    <col min="1308" max="1308" width="3.83203125" style="27" bestFit="1" customWidth="1"/>
    <col min="1309" max="1319" width="4.1640625" style="27" bestFit="1" customWidth="1"/>
    <col min="1320" max="1535" width="12.5" style="27"/>
    <col min="1536" max="1536" width="3.6640625" style="27" customWidth="1"/>
    <col min="1537" max="1537" width="21" style="27" bestFit="1" customWidth="1"/>
    <col min="1538" max="1538" width="4.83203125" style="27" customWidth="1"/>
    <col min="1539" max="1539" width="5" style="27" customWidth="1"/>
    <col min="1540" max="1540" width="7" style="27" customWidth="1"/>
    <col min="1541" max="1541" width="5" style="27" customWidth="1"/>
    <col min="1542" max="1542" width="7" style="27" customWidth="1"/>
    <col min="1543" max="1543" width="5" style="27" customWidth="1"/>
    <col min="1544" max="1544" width="7" style="27" customWidth="1"/>
    <col min="1545" max="1545" width="2.1640625" style="27" customWidth="1"/>
    <col min="1546" max="1546" width="13.1640625" style="27" bestFit="1" customWidth="1"/>
    <col min="1547" max="1547" width="6.83203125" style="27" customWidth="1"/>
    <col min="1548" max="1548" width="4.6640625" style="27" customWidth="1"/>
    <col min="1549" max="1549" width="6.5" style="27" bestFit="1" customWidth="1"/>
    <col min="1550" max="1552" width="10" style="27" customWidth="1"/>
    <col min="1553" max="1556" width="4.1640625" style="27" bestFit="1" customWidth="1"/>
    <col min="1557" max="1557" width="10.83203125" style="27" bestFit="1" customWidth="1"/>
    <col min="1558" max="1558" width="13.83203125" style="27" bestFit="1" customWidth="1"/>
    <col min="1559" max="1560" width="19" style="27" bestFit="1" customWidth="1"/>
    <col min="1561" max="1561" width="4.1640625" style="27" bestFit="1" customWidth="1"/>
    <col min="1562" max="1562" width="8.5" style="27" bestFit="1" customWidth="1"/>
    <col min="1563" max="1563" width="7.6640625" style="27" bestFit="1" customWidth="1"/>
    <col min="1564" max="1564" width="3.83203125" style="27" bestFit="1" customWidth="1"/>
    <col min="1565" max="1575" width="4.1640625" style="27" bestFit="1" customWidth="1"/>
    <col min="1576" max="1791" width="12.5" style="27"/>
    <col min="1792" max="1792" width="3.6640625" style="27" customWidth="1"/>
    <col min="1793" max="1793" width="21" style="27" bestFit="1" customWidth="1"/>
    <col min="1794" max="1794" width="4.83203125" style="27" customWidth="1"/>
    <col min="1795" max="1795" width="5" style="27" customWidth="1"/>
    <col min="1796" max="1796" width="7" style="27" customWidth="1"/>
    <col min="1797" max="1797" width="5" style="27" customWidth="1"/>
    <col min="1798" max="1798" width="7" style="27" customWidth="1"/>
    <col min="1799" max="1799" width="5" style="27" customWidth="1"/>
    <col min="1800" max="1800" width="7" style="27" customWidth="1"/>
    <col min="1801" max="1801" width="2.1640625" style="27" customWidth="1"/>
    <col min="1802" max="1802" width="13.1640625" style="27" bestFit="1" customWidth="1"/>
    <col min="1803" max="1803" width="6.83203125" style="27" customWidth="1"/>
    <col min="1804" max="1804" width="4.6640625" style="27" customWidth="1"/>
    <col min="1805" max="1805" width="6.5" style="27" bestFit="1" customWidth="1"/>
    <col min="1806" max="1808" width="10" style="27" customWidth="1"/>
    <col min="1809" max="1812" width="4.1640625" style="27" bestFit="1" customWidth="1"/>
    <col min="1813" max="1813" width="10.83203125" style="27" bestFit="1" customWidth="1"/>
    <col min="1814" max="1814" width="13.83203125" style="27" bestFit="1" customWidth="1"/>
    <col min="1815" max="1816" width="19" style="27" bestFit="1" customWidth="1"/>
    <col min="1817" max="1817" width="4.1640625" style="27" bestFit="1" customWidth="1"/>
    <col min="1818" max="1818" width="8.5" style="27" bestFit="1" customWidth="1"/>
    <col min="1819" max="1819" width="7.6640625" style="27" bestFit="1" customWidth="1"/>
    <col min="1820" max="1820" width="3.83203125" style="27" bestFit="1" customWidth="1"/>
    <col min="1821" max="1831" width="4.1640625" style="27" bestFit="1" customWidth="1"/>
    <col min="1832" max="2047" width="12.5" style="27"/>
    <col min="2048" max="2048" width="3.6640625" style="27" customWidth="1"/>
    <col min="2049" max="2049" width="21" style="27" bestFit="1" customWidth="1"/>
    <col min="2050" max="2050" width="4.83203125" style="27" customWidth="1"/>
    <col min="2051" max="2051" width="5" style="27" customWidth="1"/>
    <col min="2052" max="2052" width="7" style="27" customWidth="1"/>
    <col min="2053" max="2053" width="5" style="27" customWidth="1"/>
    <col min="2054" max="2054" width="7" style="27" customWidth="1"/>
    <col min="2055" max="2055" width="5" style="27" customWidth="1"/>
    <col min="2056" max="2056" width="7" style="27" customWidth="1"/>
    <col min="2057" max="2057" width="2.1640625" style="27" customWidth="1"/>
    <col min="2058" max="2058" width="13.1640625" style="27" bestFit="1" customWidth="1"/>
    <col min="2059" max="2059" width="6.83203125" style="27" customWidth="1"/>
    <col min="2060" max="2060" width="4.6640625" style="27" customWidth="1"/>
    <col min="2061" max="2061" width="6.5" style="27" bestFit="1" customWidth="1"/>
    <col min="2062" max="2064" width="10" style="27" customWidth="1"/>
    <col min="2065" max="2068" width="4.1640625" style="27" bestFit="1" customWidth="1"/>
    <col min="2069" max="2069" width="10.83203125" style="27" bestFit="1" customWidth="1"/>
    <col min="2070" max="2070" width="13.83203125" style="27" bestFit="1" customWidth="1"/>
    <col min="2071" max="2072" width="19" style="27" bestFit="1" customWidth="1"/>
    <col min="2073" max="2073" width="4.1640625" style="27" bestFit="1" customWidth="1"/>
    <col min="2074" max="2074" width="8.5" style="27" bestFit="1" customWidth="1"/>
    <col min="2075" max="2075" width="7.6640625" style="27" bestFit="1" customWidth="1"/>
    <col min="2076" max="2076" width="3.83203125" style="27" bestFit="1" customWidth="1"/>
    <col min="2077" max="2087" width="4.1640625" style="27" bestFit="1" customWidth="1"/>
    <col min="2088" max="2303" width="12.5" style="27"/>
    <col min="2304" max="2304" width="3.6640625" style="27" customWidth="1"/>
    <col min="2305" max="2305" width="21" style="27" bestFit="1" customWidth="1"/>
    <col min="2306" max="2306" width="4.83203125" style="27" customWidth="1"/>
    <col min="2307" max="2307" width="5" style="27" customWidth="1"/>
    <col min="2308" max="2308" width="7" style="27" customWidth="1"/>
    <col min="2309" max="2309" width="5" style="27" customWidth="1"/>
    <col min="2310" max="2310" width="7" style="27" customWidth="1"/>
    <col min="2311" max="2311" width="5" style="27" customWidth="1"/>
    <col min="2312" max="2312" width="7" style="27" customWidth="1"/>
    <col min="2313" max="2313" width="2.1640625" style="27" customWidth="1"/>
    <col min="2314" max="2314" width="13.1640625" style="27" bestFit="1" customWidth="1"/>
    <col min="2315" max="2315" width="6.83203125" style="27" customWidth="1"/>
    <col min="2316" max="2316" width="4.6640625" style="27" customWidth="1"/>
    <col min="2317" max="2317" width="6.5" style="27" bestFit="1" customWidth="1"/>
    <col min="2318" max="2320" width="10" style="27" customWidth="1"/>
    <col min="2321" max="2324" width="4.1640625" style="27" bestFit="1" customWidth="1"/>
    <col min="2325" max="2325" width="10.83203125" style="27" bestFit="1" customWidth="1"/>
    <col min="2326" max="2326" width="13.83203125" style="27" bestFit="1" customWidth="1"/>
    <col min="2327" max="2328" width="19" style="27" bestFit="1" customWidth="1"/>
    <col min="2329" max="2329" width="4.1640625" style="27" bestFit="1" customWidth="1"/>
    <col min="2330" max="2330" width="8.5" style="27" bestFit="1" customWidth="1"/>
    <col min="2331" max="2331" width="7.6640625" style="27" bestFit="1" customWidth="1"/>
    <col min="2332" max="2332" width="3.83203125" style="27" bestFit="1" customWidth="1"/>
    <col min="2333" max="2343" width="4.1640625" style="27" bestFit="1" customWidth="1"/>
    <col min="2344" max="2559" width="12.5" style="27"/>
    <col min="2560" max="2560" width="3.6640625" style="27" customWidth="1"/>
    <col min="2561" max="2561" width="21" style="27" bestFit="1" customWidth="1"/>
    <col min="2562" max="2562" width="4.83203125" style="27" customWidth="1"/>
    <col min="2563" max="2563" width="5" style="27" customWidth="1"/>
    <col min="2564" max="2564" width="7" style="27" customWidth="1"/>
    <col min="2565" max="2565" width="5" style="27" customWidth="1"/>
    <col min="2566" max="2566" width="7" style="27" customWidth="1"/>
    <col min="2567" max="2567" width="5" style="27" customWidth="1"/>
    <col min="2568" max="2568" width="7" style="27" customWidth="1"/>
    <col min="2569" max="2569" width="2.1640625" style="27" customWidth="1"/>
    <col min="2570" max="2570" width="13.1640625" style="27" bestFit="1" customWidth="1"/>
    <col min="2571" max="2571" width="6.83203125" style="27" customWidth="1"/>
    <col min="2572" max="2572" width="4.6640625" style="27" customWidth="1"/>
    <col min="2573" max="2573" width="6.5" style="27" bestFit="1" customWidth="1"/>
    <col min="2574" max="2576" width="10" style="27" customWidth="1"/>
    <col min="2577" max="2580" width="4.1640625" style="27" bestFit="1" customWidth="1"/>
    <col min="2581" max="2581" width="10.83203125" style="27" bestFit="1" customWidth="1"/>
    <col min="2582" max="2582" width="13.83203125" style="27" bestFit="1" customWidth="1"/>
    <col min="2583" max="2584" width="19" style="27" bestFit="1" customWidth="1"/>
    <col min="2585" max="2585" width="4.1640625" style="27" bestFit="1" customWidth="1"/>
    <col min="2586" max="2586" width="8.5" style="27" bestFit="1" customWidth="1"/>
    <col min="2587" max="2587" width="7.6640625" style="27" bestFit="1" customWidth="1"/>
    <col min="2588" max="2588" width="3.83203125" style="27" bestFit="1" customWidth="1"/>
    <col min="2589" max="2599" width="4.1640625" style="27" bestFit="1" customWidth="1"/>
    <col min="2600" max="2815" width="12.5" style="27"/>
    <col min="2816" max="2816" width="3.6640625" style="27" customWidth="1"/>
    <col min="2817" max="2817" width="21" style="27" bestFit="1" customWidth="1"/>
    <col min="2818" max="2818" width="4.83203125" style="27" customWidth="1"/>
    <col min="2819" max="2819" width="5" style="27" customWidth="1"/>
    <col min="2820" max="2820" width="7" style="27" customWidth="1"/>
    <col min="2821" max="2821" width="5" style="27" customWidth="1"/>
    <col min="2822" max="2822" width="7" style="27" customWidth="1"/>
    <col min="2823" max="2823" width="5" style="27" customWidth="1"/>
    <col min="2824" max="2824" width="7" style="27" customWidth="1"/>
    <col min="2825" max="2825" width="2.1640625" style="27" customWidth="1"/>
    <col min="2826" max="2826" width="13.1640625" style="27" bestFit="1" customWidth="1"/>
    <col min="2827" max="2827" width="6.83203125" style="27" customWidth="1"/>
    <col min="2828" max="2828" width="4.6640625" style="27" customWidth="1"/>
    <col min="2829" max="2829" width="6.5" style="27" bestFit="1" customWidth="1"/>
    <col min="2830" max="2832" width="10" style="27" customWidth="1"/>
    <col min="2833" max="2836" width="4.1640625" style="27" bestFit="1" customWidth="1"/>
    <col min="2837" max="2837" width="10.83203125" style="27" bestFit="1" customWidth="1"/>
    <col min="2838" max="2838" width="13.83203125" style="27" bestFit="1" customWidth="1"/>
    <col min="2839" max="2840" width="19" style="27" bestFit="1" customWidth="1"/>
    <col min="2841" max="2841" width="4.1640625" style="27" bestFit="1" customWidth="1"/>
    <col min="2842" max="2842" width="8.5" style="27" bestFit="1" customWidth="1"/>
    <col min="2843" max="2843" width="7.6640625" style="27" bestFit="1" customWidth="1"/>
    <col min="2844" max="2844" width="3.83203125" style="27" bestFit="1" customWidth="1"/>
    <col min="2845" max="2855" width="4.1640625" style="27" bestFit="1" customWidth="1"/>
    <col min="2856" max="3071" width="12.5" style="27"/>
    <col min="3072" max="3072" width="3.6640625" style="27" customWidth="1"/>
    <col min="3073" max="3073" width="21" style="27" bestFit="1" customWidth="1"/>
    <col min="3074" max="3074" width="4.83203125" style="27" customWidth="1"/>
    <col min="3075" max="3075" width="5" style="27" customWidth="1"/>
    <col min="3076" max="3076" width="7" style="27" customWidth="1"/>
    <col min="3077" max="3077" width="5" style="27" customWidth="1"/>
    <col min="3078" max="3078" width="7" style="27" customWidth="1"/>
    <col min="3079" max="3079" width="5" style="27" customWidth="1"/>
    <col min="3080" max="3080" width="7" style="27" customWidth="1"/>
    <col min="3081" max="3081" width="2.1640625" style="27" customWidth="1"/>
    <col min="3082" max="3082" width="13.1640625" style="27" bestFit="1" customWidth="1"/>
    <col min="3083" max="3083" width="6.83203125" style="27" customWidth="1"/>
    <col min="3084" max="3084" width="4.6640625" style="27" customWidth="1"/>
    <col min="3085" max="3085" width="6.5" style="27" bestFit="1" customWidth="1"/>
    <col min="3086" max="3088" width="10" style="27" customWidth="1"/>
    <col min="3089" max="3092" width="4.1640625" style="27" bestFit="1" customWidth="1"/>
    <col min="3093" max="3093" width="10.83203125" style="27" bestFit="1" customWidth="1"/>
    <col min="3094" max="3094" width="13.83203125" style="27" bestFit="1" customWidth="1"/>
    <col min="3095" max="3096" width="19" style="27" bestFit="1" customWidth="1"/>
    <col min="3097" max="3097" width="4.1640625" style="27" bestFit="1" customWidth="1"/>
    <col min="3098" max="3098" width="8.5" style="27" bestFit="1" customWidth="1"/>
    <col min="3099" max="3099" width="7.6640625" style="27" bestFit="1" customWidth="1"/>
    <col min="3100" max="3100" width="3.83203125" style="27" bestFit="1" customWidth="1"/>
    <col min="3101" max="3111" width="4.1640625" style="27" bestFit="1" customWidth="1"/>
    <col min="3112" max="3327" width="12.5" style="27"/>
    <col min="3328" max="3328" width="3.6640625" style="27" customWidth="1"/>
    <col min="3329" max="3329" width="21" style="27" bestFit="1" customWidth="1"/>
    <col min="3330" max="3330" width="4.83203125" style="27" customWidth="1"/>
    <col min="3331" max="3331" width="5" style="27" customWidth="1"/>
    <col min="3332" max="3332" width="7" style="27" customWidth="1"/>
    <col min="3333" max="3333" width="5" style="27" customWidth="1"/>
    <col min="3334" max="3334" width="7" style="27" customWidth="1"/>
    <col min="3335" max="3335" width="5" style="27" customWidth="1"/>
    <col min="3336" max="3336" width="7" style="27" customWidth="1"/>
    <col min="3337" max="3337" width="2.1640625" style="27" customWidth="1"/>
    <col min="3338" max="3338" width="13.1640625" style="27" bestFit="1" customWidth="1"/>
    <col min="3339" max="3339" width="6.83203125" style="27" customWidth="1"/>
    <col min="3340" max="3340" width="4.6640625" style="27" customWidth="1"/>
    <col min="3341" max="3341" width="6.5" style="27" bestFit="1" customWidth="1"/>
    <col min="3342" max="3344" width="10" style="27" customWidth="1"/>
    <col min="3345" max="3348" width="4.1640625" style="27" bestFit="1" customWidth="1"/>
    <col min="3349" max="3349" width="10.83203125" style="27" bestFit="1" customWidth="1"/>
    <col min="3350" max="3350" width="13.83203125" style="27" bestFit="1" customWidth="1"/>
    <col min="3351" max="3352" width="19" style="27" bestFit="1" customWidth="1"/>
    <col min="3353" max="3353" width="4.1640625" style="27" bestFit="1" customWidth="1"/>
    <col min="3354" max="3354" width="8.5" style="27" bestFit="1" customWidth="1"/>
    <col min="3355" max="3355" width="7.6640625" style="27" bestFit="1" customWidth="1"/>
    <col min="3356" max="3356" width="3.83203125" style="27" bestFit="1" customWidth="1"/>
    <col min="3357" max="3367" width="4.1640625" style="27" bestFit="1" customWidth="1"/>
    <col min="3368" max="3583" width="12.5" style="27"/>
    <col min="3584" max="3584" width="3.6640625" style="27" customWidth="1"/>
    <col min="3585" max="3585" width="21" style="27" bestFit="1" customWidth="1"/>
    <col min="3586" max="3586" width="4.83203125" style="27" customWidth="1"/>
    <col min="3587" max="3587" width="5" style="27" customWidth="1"/>
    <col min="3588" max="3588" width="7" style="27" customWidth="1"/>
    <col min="3589" max="3589" width="5" style="27" customWidth="1"/>
    <col min="3590" max="3590" width="7" style="27" customWidth="1"/>
    <col min="3591" max="3591" width="5" style="27" customWidth="1"/>
    <col min="3592" max="3592" width="7" style="27" customWidth="1"/>
    <col min="3593" max="3593" width="2.1640625" style="27" customWidth="1"/>
    <col min="3594" max="3594" width="13.1640625" style="27" bestFit="1" customWidth="1"/>
    <col min="3595" max="3595" width="6.83203125" style="27" customWidth="1"/>
    <col min="3596" max="3596" width="4.6640625" style="27" customWidth="1"/>
    <col min="3597" max="3597" width="6.5" style="27" bestFit="1" customWidth="1"/>
    <col min="3598" max="3600" width="10" style="27" customWidth="1"/>
    <col min="3601" max="3604" width="4.1640625" style="27" bestFit="1" customWidth="1"/>
    <col min="3605" max="3605" width="10.83203125" style="27" bestFit="1" customWidth="1"/>
    <col min="3606" max="3606" width="13.83203125" style="27" bestFit="1" customWidth="1"/>
    <col min="3607" max="3608" width="19" style="27" bestFit="1" customWidth="1"/>
    <col min="3609" max="3609" width="4.1640625" style="27" bestFit="1" customWidth="1"/>
    <col min="3610" max="3610" width="8.5" style="27" bestFit="1" customWidth="1"/>
    <col min="3611" max="3611" width="7.6640625" style="27" bestFit="1" customWidth="1"/>
    <col min="3612" max="3612" width="3.83203125" style="27" bestFit="1" customWidth="1"/>
    <col min="3613" max="3623" width="4.1640625" style="27" bestFit="1" customWidth="1"/>
    <col min="3624" max="3839" width="12.5" style="27"/>
    <col min="3840" max="3840" width="3.6640625" style="27" customWidth="1"/>
    <col min="3841" max="3841" width="21" style="27" bestFit="1" customWidth="1"/>
    <col min="3842" max="3842" width="4.83203125" style="27" customWidth="1"/>
    <col min="3843" max="3843" width="5" style="27" customWidth="1"/>
    <col min="3844" max="3844" width="7" style="27" customWidth="1"/>
    <col min="3845" max="3845" width="5" style="27" customWidth="1"/>
    <col min="3846" max="3846" width="7" style="27" customWidth="1"/>
    <col min="3847" max="3847" width="5" style="27" customWidth="1"/>
    <col min="3848" max="3848" width="7" style="27" customWidth="1"/>
    <col min="3849" max="3849" width="2.1640625" style="27" customWidth="1"/>
    <col min="3850" max="3850" width="13.1640625" style="27" bestFit="1" customWidth="1"/>
    <col min="3851" max="3851" width="6.83203125" style="27" customWidth="1"/>
    <col min="3852" max="3852" width="4.6640625" style="27" customWidth="1"/>
    <col min="3853" max="3853" width="6.5" style="27" bestFit="1" customWidth="1"/>
    <col min="3854" max="3856" width="10" style="27" customWidth="1"/>
    <col min="3857" max="3860" width="4.1640625" style="27" bestFit="1" customWidth="1"/>
    <col min="3861" max="3861" width="10.83203125" style="27" bestFit="1" customWidth="1"/>
    <col min="3862" max="3862" width="13.83203125" style="27" bestFit="1" customWidth="1"/>
    <col min="3863" max="3864" width="19" style="27" bestFit="1" customWidth="1"/>
    <col min="3865" max="3865" width="4.1640625" style="27" bestFit="1" customWidth="1"/>
    <col min="3866" max="3866" width="8.5" style="27" bestFit="1" customWidth="1"/>
    <col min="3867" max="3867" width="7.6640625" style="27" bestFit="1" customWidth="1"/>
    <col min="3868" max="3868" width="3.83203125" style="27" bestFit="1" customWidth="1"/>
    <col min="3869" max="3879" width="4.1640625" style="27" bestFit="1" customWidth="1"/>
    <col min="3880" max="4095" width="12.5" style="27"/>
    <col min="4096" max="4096" width="3.6640625" style="27" customWidth="1"/>
    <col min="4097" max="4097" width="21" style="27" bestFit="1" customWidth="1"/>
    <col min="4098" max="4098" width="4.83203125" style="27" customWidth="1"/>
    <col min="4099" max="4099" width="5" style="27" customWidth="1"/>
    <col min="4100" max="4100" width="7" style="27" customWidth="1"/>
    <col min="4101" max="4101" width="5" style="27" customWidth="1"/>
    <col min="4102" max="4102" width="7" style="27" customWidth="1"/>
    <col min="4103" max="4103" width="5" style="27" customWidth="1"/>
    <col min="4104" max="4104" width="7" style="27" customWidth="1"/>
    <col min="4105" max="4105" width="2.1640625" style="27" customWidth="1"/>
    <col min="4106" max="4106" width="13.1640625" style="27" bestFit="1" customWidth="1"/>
    <col min="4107" max="4107" width="6.83203125" style="27" customWidth="1"/>
    <col min="4108" max="4108" width="4.6640625" style="27" customWidth="1"/>
    <col min="4109" max="4109" width="6.5" style="27" bestFit="1" customWidth="1"/>
    <col min="4110" max="4112" width="10" style="27" customWidth="1"/>
    <col min="4113" max="4116" width="4.1640625" style="27" bestFit="1" customWidth="1"/>
    <col min="4117" max="4117" width="10.83203125" style="27" bestFit="1" customWidth="1"/>
    <col min="4118" max="4118" width="13.83203125" style="27" bestFit="1" customWidth="1"/>
    <col min="4119" max="4120" width="19" style="27" bestFit="1" customWidth="1"/>
    <col min="4121" max="4121" width="4.1640625" style="27" bestFit="1" customWidth="1"/>
    <col min="4122" max="4122" width="8.5" style="27" bestFit="1" customWidth="1"/>
    <col min="4123" max="4123" width="7.6640625" style="27" bestFit="1" customWidth="1"/>
    <col min="4124" max="4124" width="3.83203125" style="27" bestFit="1" customWidth="1"/>
    <col min="4125" max="4135" width="4.1640625" style="27" bestFit="1" customWidth="1"/>
    <col min="4136" max="4351" width="12.5" style="27"/>
    <col min="4352" max="4352" width="3.6640625" style="27" customWidth="1"/>
    <col min="4353" max="4353" width="21" style="27" bestFit="1" customWidth="1"/>
    <col min="4354" max="4354" width="4.83203125" style="27" customWidth="1"/>
    <col min="4355" max="4355" width="5" style="27" customWidth="1"/>
    <col min="4356" max="4356" width="7" style="27" customWidth="1"/>
    <col min="4357" max="4357" width="5" style="27" customWidth="1"/>
    <col min="4358" max="4358" width="7" style="27" customWidth="1"/>
    <col min="4359" max="4359" width="5" style="27" customWidth="1"/>
    <col min="4360" max="4360" width="7" style="27" customWidth="1"/>
    <col min="4361" max="4361" width="2.1640625" style="27" customWidth="1"/>
    <col min="4362" max="4362" width="13.1640625" style="27" bestFit="1" customWidth="1"/>
    <col min="4363" max="4363" width="6.83203125" style="27" customWidth="1"/>
    <col min="4364" max="4364" width="4.6640625" style="27" customWidth="1"/>
    <col min="4365" max="4365" width="6.5" style="27" bestFit="1" customWidth="1"/>
    <col min="4366" max="4368" width="10" style="27" customWidth="1"/>
    <col min="4369" max="4372" width="4.1640625" style="27" bestFit="1" customWidth="1"/>
    <col min="4373" max="4373" width="10.83203125" style="27" bestFit="1" customWidth="1"/>
    <col min="4374" max="4374" width="13.83203125" style="27" bestFit="1" customWidth="1"/>
    <col min="4375" max="4376" width="19" style="27" bestFit="1" customWidth="1"/>
    <col min="4377" max="4377" width="4.1640625" style="27" bestFit="1" customWidth="1"/>
    <col min="4378" max="4378" width="8.5" style="27" bestFit="1" customWidth="1"/>
    <col min="4379" max="4379" width="7.6640625" style="27" bestFit="1" customWidth="1"/>
    <col min="4380" max="4380" width="3.83203125" style="27" bestFit="1" customWidth="1"/>
    <col min="4381" max="4391" width="4.1640625" style="27" bestFit="1" customWidth="1"/>
    <col min="4392" max="4607" width="12.5" style="27"/>
    <col min="4608" max="4608" width="3.6640625" style="27" customWidth="1"/>
    <col min="4609" max="4609" width="21" style="27" bestFit="1" customWidth="1"/>
    <col min="4610" max="4610" width="4.83203125" style="27" customWidth="1"/>
    <col min="4611" max="4611" width="5" style="27" customWidth="1"/>
    <col min="4612" max="4612" width="7" style="27" customWidth="1"/>
    <col min="4613" max="4613" width="5" style="27" customWidth="1"/>
    <col min="4614" max="4614" width="7" style="27" customWidth="1"/>
    <col min="4615" max="4615" width="5" style="27" customWidth="1"/>
    <col min="4616" max="4616" width="7" style="27" customWidth="1"/>
    <col min="4617" max="4617" width="2.1640625" style="27" customWidth="1"/>
    <col min="4618" max="4618" width="13.1640625" style="27" bestFit="1" customWidth="1"/>
    <col min="4619" max="4619" width="6.83203125" style="27" customWidth="1"/>
    <col min="4620" max="4620" width="4.6640625" style="27" customWidth="1"/>
    <col min="4621" max="4621" width="6.5" style="27" bestFit="1" customWidth="1"/>
    <col min="4622" max="4624" width="10" style="27" customWidth="1"/>
    <col min="4625" max="4628" width="4.1640625" style="27" bestFit="1" customWidth="1"/>
    <col min="4629" max="4629" width="10.83203125" style="27" bestFit="1" customWidth="1"/>
    <col min="4630" max="4630" width="13.83203125" style="27" bestFit="1" customWidth="1"/>
    <col min="4631" max="4632" width="19" style="27" bestFit="1" customWidth="1"/>
    <col min="4633" max="4633" width="4.1640625" style="27" bestFit="1" customWidth="1"/>
    <col min="4634" max="4634" width="8.5" style="27" bestFit="1" customWidth="1"/>
    <col min="4635" max="4635" width="7.6640625" style="27" bestFit="1" customWidth="1"/>
    <col min="4636" max="4636" width="3.83203125" style="27" bestFit="1" customWidth="1"/>
    <col min="4637" max="4647" width="4.1640625" style="27" bestFit="1" customWidth="1"/>
    <col min="4648" max="4863" width="12.5" style="27"/>
    <col min="4864" max="4864" width="3.6640625" style="27" customWidth="1"/>
    <col min="4865" max="4865" width="21" style="27" bestFit="1" customWidth="1"/>
    <col min="4866" max="4866" width="4.83203125" style="27" customWidth="1"/>
    <col min="4867" max="4867" width="5" style="27" customWidth="1"/>
    <col min="4868" max="4868" width="7" style="27" customWidth="1"/>
    <col min="4869" max="4869" width="5" style="27" customWidth="1"/>
    <col min="4870" max="4870" width="7" style="27" customWidth="1"/>
    <col min="4871" max="4871" width="5" style="27" customWidth="1"/>
    <col min="4872" max="4872" width="7" style="27" customWidth="1"/>
    <col min="4873" max="4873" width="2.1640625" style="27" customWidth="1"/>
    <col min="4874" max="4874" width="13.1640625" style="27" bestFit="1" customWidth="1"/>
    <col min="4875" max="4875" width="6.83203125" style="27" customWidth="1"/>
    <col min="4876" max="4876" width="4.6640625" style="27" customWidth="1"/>
    <col min="4877" max="4877" width="6.5" style="27" bestFit="1" customWidth="1"/>
    <col min="4878" max="4880" width="10" style="27" customWidth="1"/>
    <col min="4881" max="4884" width="4.1640625" style="27" bestFit="1" customWidth="1"/>
    <col min="4885" max="4885" width="10.83203125" style="27" bestFit="1" customWidth="1"/>
    <col min="4886" max="4886" width="13.83203125" style="27" bestFit="1" customWidth="1"/>
    <col min="4887" max="4888" width="19" style="27" bestFit="1" customWidth="1"/>
    <col min="4889" max="4889" width="4.1640625" style="27" bestFit="1" customWidth="1"/>
    <col min="4890" max="4890" width="8.5" style="27" bestFit="1" customWidth="1"/>
    <col min="4891" max="4891" width="7.6640625" style="27" bestFit="1" customWidth="1"/>
    <col min="4892" max="4892" width="3.83203125" style="27" bestFit="1" customWidth="1"/>
    <col min="4893" max="4903" width="4.1640625" style="27" bestFit="1" customWidth="1"/>
    <col min="4904" max="5119" width="12.5" style="27"/>
    <col min="5120" max="5120" width="3.6640625" style="27" customWidth="1"/>
    <col min="5121" max="5121" width="21" style="27" bestFit="1" customWidth="1"/>
    <col min="5122" max="5122" width="4.83203125" style="27" customWidth="1"/>
    <col min="5123" max="5123" width="5" style="27" customWidth="1"/>
    <col min="5124" max="5124" width="7" style="27" customWidth="1"/>
    <col min="5125" max="5125" width="5" style="27" customWidth="1"/>
    <col min="5126" max="5126" width="7" style="27" customWidth="1"/>
    <col min="5127" max="5127" width="5" style="27" customWidth="1"/>
    <col min="5128" max="5128" width="7" style="27" customWidth="1"/>
    <col min="5129" max="5129" width="2.1640625" style="27" customWidth="1"/>
    <col min="5130" max="5130" width="13.1640625" style="27" bestFit="1" customWidth="1"/>
    <col min="5131" max="5131" width="6.83203125" style="27" customWidth="1"/>
    <col min="5132" max="5132" width="4.6640625" style="27" customWidth="1"/>
    <col min="5133" max="5133" width="6.5" style="27" bestFit="1" customWidth="1"/>
    <col min="5134" max="5136" width="10" style="27" customWidth="1"/>
    <col min="5137" max="5140" width="4.1640625" style="27" bestFit="1" customWidth="1"/>
    <col min="5141" max="5141" width="10.83203125" style="27" bestFit="1" customWidth="1"/>
    <col min="5142" max="5142" width="13.83203125" style="27" bestFit="1" customWidth="1"/>
    <col min="5143" max="5144" width="19" style="27" bestFit="1" customWidth="1"/>
    <col min="5145" max="5145" width="4.1640625" style="27" bestFit="1" customWidth="1"/>
    <col min="5146" max="5146" width="8.5" style="27" bestFit="1" customWidth="1"/>
    <col min="5147" max="5147" width="7.6640625" style="27" bestFit="1" customWidth="1"/>
    <col min="5148" max="5148" width="3.83203125" style="27" bestFit="1" customWidth="1"/>
    <col min="5149" max="5159" width="4.1640625" style="27" bestFit="1" customWidth="1"/>
    <col min="5160" max="5375" width="12.5" style="27"/>
    <col min="5376" max="5376" width="3.6640625" style="27" customWidth="1"/>
    <col min="5377" max="5377" width="21" style="27" bestFit="1" customWidth="1"/>
    <col min="5378" max="5378" width="4.83203125" style="27" customWidth="1"/>
    <col min="5379" max="5379" width="5" style="27" customWidth="1"/>
    <col min="5380" max="5380" width="7" style="27" customWidth="1"/>
    <col min="5381" max="5381" width="5" style="27" customWidth="1"/>
    <col min="5382" max="5382" width="7" style="27" customWidth="1"/>
    <col min="5383" max="5383" width="5" style="27" customWidth="1"/>
    <col min="5384" max="5384" width="7" style="27" customWidth="1"/>
    <col min="5385" max="5385" width="2.1640625" style="27" customWidth="1"/>
    <col min="5386" max="5386" width="13.1640625" style="27" bestFit="1" customWidth="1"/>
    <col min="5387" max="5387" width="6.83203125" style="27" customWidth="1"/>
    <col min="5388" max="5388" width="4.6640625" style="27" customWidth="1"/>
    <col min="5389" max="5389" width="6.5" style="27" bestFit="1" customWidth="1"/>
    <col min="5390" max="5392" width="10" style="27" customWidth="1"/>
    <col min="5393" max="5396" width="4.1640625" style="27" bestFit="1" customWidth="1"/>
    <col min="5397" max="5397" width="10.83203125" style="27" bestFit="1" customWidth="1"/>
    <col min="5398" max="5398" width="13.83203125" style="27" bestFit="1" customWidth="1"/>
    <col min="5399" max="5400" width="19" style="27" bestFit="1" customWidth="1"/>
    <col min="5401" max="5401" width="4.1640625" style="27" bestFit="1" customWidth="1"/>
    <col min="5402" max="5402" width="8.5" style="27" bestFit="1" customWidth="1"/>
    <col min="5403" max="5403" width="7.6640625" style="27" bestFit="1" customWidth="1"/>
    <col min="5404" max="5404" width="3.83203125" style="27" bestFit="1" customWidth="1"/>
    <col min="5405" max="5415" width="4.1640625" style="27" bestFit="1" customWidth="1"/>
    <col min="5416" max="5631" width="12.5" style="27"/>
    <col min="5632" max="5632" width="3.6640625" style="27" customWidth="1"/>
    <col min="5633" max="5633" width="21" style="27" bestFit="1" customWidth="1"/>
    <col min="5634" max="5634" width="4.83203125" style="27" customWidth="1"/>
    <col min="5635" max="5635" width="5" style="27" customWidth="1"/>
    <col min="5636" max="5636" width="7" style="27" customWidth="1"/>
    <col min="5637" max="5637" width="5" style="27" customWidth="1"/>
    <col min="5638" max="5638" width="7" style="27" customWidth="1"/>
    <col min="5639" max="5639" width="5" style="27" customWidth="1"/>
    <col min="5640" max="5640" width="7" style="27" customWidth="1"/>
    <col min="5641" max="5641" width="2.1640625" style="27" customWidth="1"/>
    <col min="5642" max="5642" width="13.1640625" style="27" bestFit="1" customWidth="1"/>
    <col min="5643" max="5643" width="6.83203125" style="27" customWidth="1"/>
    <col min="5644" max="5644" width="4.6640625" style="27" customWidth="1"/>
    <col min="5645" max="5645" width="6.5" style="27" bestFit="1" customWidth="1"/>
    <col min="5646" max="5648" width="10" style="27" customWidth="1"/>
    <col min="5649" max="5652" width="4.1640625" style="27" bestFit="1" customWidth="1"/>
    <col min="5653" max="5653" width="10.83203125" style="27" bestFit="1" customWidth="1"/>
    <col min="5654" max="5654" width="13.83203125" style="27" bestFit="1" customWidth="1"/>
    <col min="5655" max="5656" width="19" style="27" bestFit="1" customWidth="1"/>
    <col min="5657" max="5657" width="4.1640625" style="27" bestFit="1" customWidth="1"/>
    <col min="5658" max="5658" width="8.5" style="27" bestFit="1" customWidth="1"/>
    <col min="5659" max="5659" width="7.6640625" style="27" bestFit="1" customWidth="1"/>
    <col min="5660" max="5660" width="3.83203125" style="27" bestFit="1" customWidth="1"/>
    <col min="5661" max="5671" width="4.1640625" style="27" bestFit="1" customWidth="1"/>
    <col min="5672" max="5887" width="12.5" style="27"/>
    <col min="5888" max="5888" width="3.6640625" style="27" customWidth="1"/>
    <col min="5889" max="5889" width="21" style="27" bestFit="1" customWidth="1"/>
    <col min="5890" max="5890" width="4.83203125" style="27" customWidth="1"/>
    <col min="5891" max="5891" width="5" style="27" customWidth="1"/>
    <col min="5892" max="5892" width="7" style="27" customWidth="1"/>
    <col min="5893" max="5893" width="5" style="27" customWidth="1"/>
    <col min="5894" max="5894" width="7" style="27" customWidth="1"/>
    <col min="5895" max="5895" width="5" style="27" customWidth="1"/>
    <col min="5896" max="5896" width="7" style="27" customWidth="1"/>
    <col min="5897" max="5897" width="2.1640625" style="27" customWidth="1"/>
    <col min="5898" max="5898" width="13.1640625" style="27" bestFit="1" customWidth="1"/>
    <col min="5899" max="5899" width="6.83203125" style="27" customWidth="1"/>
    <col min="5900" max="5900" width="4.6640625" style="27" customWidth="1"/>
    <col min="5901" max="5901" width="6.5" style="27" bestFit="1" customWidth="1"/>
    <col min="5902" max="5904" width="10" style="27" customWidth="1"/>
    <col min="5905" max="5908" width="4.1640625" style="27" bestFit="1" customWidth="1"/>
    <col min="5909" max="5909" width="10.83203125" style="27" bestFit="1" customWidth="1"/>
    <col min="5910" max="5910" width="13.83203125" style="27" bestFit="1" customWidth="1"/>
    <col min="5911" max="5912" width="19" style="27" bestFit="1" customWidth="1"/>
    <col min="5913" max="5913" width="4.1640625" style="27" bestFit="1" customWidth="1"/>
    <col min="5914" max="5914" width="8.5" style="27" bestFit="1" customWidth="1"/>
    <col min="5915" max="5915" width="7.6640625" style="27" bestFit="1" customWidth="1"/>
    <col min="5916" max="5916" width="3.83203125" style="27" bestFit="1" customWidth="1"/>
    <col min="5917" max="5927" width="4.1640625" style="27" bestFit="1" customWidth="1"/>
    <col min="5928" max="6143" width="12.5" style="27"/>
    <col min="6144" max="6144" width="3.6640625" style="27" customWidth="1"/>
    <col min="6145" max="6145" width="21" style="27" bestFit="1" customWidth="1"/>
    <col min="6146" max="6146" width="4.83203125" style="27" customWidth="1"/>
    <col min="6147" max="6147" width="5" style="27" customWidth="1"/>
    <col min="6148" max="6148" width="7" style="27" customWidth="1"/>
    <col min="6149" max="6149" width="5" style="27" customWidth="1"/>
    <col min="6150" max="6150" width="7" style="27" customWidth="1"/>
    <col min="6151" max="6151" width="5" style="27" customWidth="1"/>
    <col min="6152" max="6152" width="7" style="27" customWidth="1"/>
    <col min="6153" max="6153" width="2.1640625" style="27" customWidth="1"/>
    <col min="6154" max="6154" width="13.1640625" style="27" bestFit="1" customWidth="1"/>
    <col min="6155" max="6155" width="6.83203125" style="27" customWidth="1"/>
    <col min="6156" max="6156" width="4.6640625" style="27" customWidth="1"/>
    <col min="6157" max="6157" width="6.5" style="27" bestFit="1" customWidth="1"/>
    <col min="6158" max="6160" width="10" style="27" customWidth="1"/>
    <col min="6161" max="6164" width="4.1640625" style="27" bestFit="1" customWidth="1"/>
    <col min="6165" max="6165" width="10.83203125" style="27" bestFit="1" customWidth="1"/>
    <col min="6166" max="6166" width="13.83203125" style="27" bestFit="1" customWidth="1"/>
    <col min="6167" max="6168" width="19" style="27" bestFit="1" customWidth="1"/>
    <col min="6169" max="6169" width="4.1640625" style="27" bestFit="1" customWidth="1"/>
    <col min="6170" max="6170" width="8.5" style="27" bestFit="1" customWidth="1"/>
    <col min="6171" max="6171" width="7.6640625" style="27" bestFit="1" customWidth="1"/>
    <col min="6172" max="6172" width="3.83203125" style="27" bestFit="1" customWidth="1"/>
    <col min="6173" max="6183" width="4.1640625" style="27" bestFit="1" customWidth="1"/>
    <col min="6184" max="6399" width="12.5" style="27"/>
    <col min="6400" max="6400" width="3.6640625" style="27" customWidth="1"/>
    <col min="6401" max="6401" width="21" style="27" bestFit="1" customWidth="1"/>
    <col min="6402" max="6402" width="4.83203125" style="27" customWidth="1"/>
    <col min="6403" max="6403" width="5" style="27" customWidth="1"/>
    <col min="6404" max="6404" width="7" style="27" customWidth="1"/>
    <col min="6405" max="6405" width="5" style="27" customWidth="1"/>
    <col min="6406" max="6406" width="7" style="27" customWidth="1"/>
    <col min="6407" max="6407" width="5" style="27" customWidth="1"/>
    <col min="6408" max="6408" width="7" style="27" customWidth="1"/>
    <col min="6409" max="6409" width="2.1640625" style="27" customWidth="1"/>
    <col min="6410" max="6410" width="13.1640625" style="27" bestFit="1" customWidth="1"/>
    <col min="6411" max="6411" width="6.83203125" style="27" customWidth="1"/>
    <col min="6412" max="6412" width="4.6640625" style="27" customWidth="1"/>
    <col min="6413" max="6413" width="6.5" style="27" bestFit="1" customWidth="1"/>
    <col min="6414" max="6416" width="10" style="27" customWidth="1"/>
    <col min="6417" max="6420" width="4.1640625" style="27" bestFit="1" customWidth="1"/>
    <col min="6421" max="6421" width="10.83203125" style="27" bestFit="1" customWidth="1"/>
    <col min="6422" max="6422" width="13.83203125" style="27" bestFit="1" customWidth="1"/>
    <col min="6423" max="6424" width="19" style="27" bestFit="1" customWidth="1"/>
    <col min="6425" max="6425" width="4.1640625" style="27" bestFit="1" customWidth="1"/>
    <col min="6426" max="6426" width="8.5" style="27" bestFit="1" customWidth="1"/>
    <col min="6427" max="6427" width="7.6640625" style="27" bestFit="1" customWidth="1"/>
    <col min="6428" max="6428" width="3.83203125" style="27" bestFit="1" customWidth="1"/>
    <col min="6429" max="6439" width="4.1640625" style="27" bestFit="1" customWidth="1"/>
    <col min="6440" max="6655" width="12.5" style="27"/>
    <col min="6656" max="6656" width="3.6640625" style="27" customWidth="1"/>
    <col min="6657" max="6657" width="21" style="27" bestFit="1" customWidth="1"/>
    <col min="6658" max="6658" width="4.83203125" style="27" customWidth="1"/>
    <col min="6659" max="6659" width="5" style="27" customWidth="1"/>
    <col min="6660" max="6660" width="7" style="27" customWidth="1"/>
    <col min="6661" max="6661" width="5" style="27" customWidth="1"/>
    <col min="6662" max="6662" width="7" style="27" customWidth="1"/>
    <col min="6663" max="6663" width="5" style="27" customWidth="1"/>
    <col min="6664" max="6664" width="7" style="27" customWidth="1"/>
    <col min="6665" max="6665" width="2.1640625" style="27" customWidth="1"/>
    <col min="6666" max="6666" width="13.1640625" style="27" bestFit="1" customWidth="1"/>
    <col min="6667" max="6667" width="6.83203125" style="27" customWidth="1"/>
    <col min="6668" max="6668" width="4.6640625" style="27" customWidth="1"/>
    <col min="6669" max="6669" width="6.5" style="27" bestFit="1" customWidth="1"/>
    <col min="6670" max="6672" width="10" style="27" customWidth="1"/>
    <col min="6673" max="6676" width="4.1640625" style="27" bestFit="1" customWidth="1"/>
    <col min="6677" max="6677" width="10.83203125" style="27" bestFit="1" customWidth="1"/>
    <col min="6678" max="6678" width="13.83203125" style="27" bestFit="1" customWidth="1"/>
    <col min="6679" max="6680" width="19" style="27" bestFit="1" customWidth="1"/>
    <col min="6681" max="6681" width="4.1640625" style="27" bestFit="1" customWidth="1"/>
    <col min="6682" max="6682" width="8.5" style="27" bestFit="1" customWidth="1"/>
    <col min="6683" max="6683" width="7.6640625" style="27" bestFit="1" customWidth="1"/>
    <col min="6684" max="6684" width="3.83203125" style="27" bestFit="1" customWidth="1"/>
    <col min="6685" max="6695" width="4.1640625" style="27" bestFit="1" customWidth="1"/>
    <col min="6696" max="6911" width="12.5" style="27"/>
    <col min="6912" max="6912" width="3.6640625" style="27" customWidth="1"/>
    <col min="6913" max="6913" width="21" style="27" bestFit="1" customWidth="1"/>
    <col min="6914" max="6914" width="4.83203125" style="27" customWidth="1"/>
    <col min="6915" max="6915" width="5" style="27" customWidth="1"/>
    <col min="6916" max="6916" width="7" style="27" customWidth="1"/>
    <col min="6917" max="6917" width="5" style="27" customWidth="1"/>
    <col min="6918" max="6918" width="7" style="27" customWidth="1"/>
    <col min="6919" max="6919" width="5" style="27" customWidth="1"/>
    <col min="6920" max="6920" width="7" style="27" customWidth="1"/>
    <col min="6921" max="6921" width="2.1640625" style="27" customWidth="1"/>
    <col min="6922" max="6922" width="13.1640625" style="27" bestFit="1" customWidth="1"/>
    <col min="6923" max="6923" width="6.83203125" style="27" customWidth="1"/>
    <col min="6924" max="6924" width="4.6640625" style="27" customWidth="1"/>
    <col min="6925" max="6925" width="6.5" style="27" bestFit="1" customWidth="1"/>
    <col min="6926" max="6928" width="10" style="27" customWidth="1"/>
    <col min="6929" max="6932" width="4.1640625" style="27" bestFit="1" customWidth="1"/>
    <col min="6933" max="6933" width="10.83203125" style="27" bestFit="1" customWidth="1"/>
    <col min="6934" max="6934" width="13.83203125" style="27" bestFit="1" customWidth="1"/>
    <col min="6935" max="6936" width="19" style="27" bestFit="1" customWidth="1"/>
    <col min="6937" max="6937" width="4.1640625" style="27" bestFit="1" customWidth="1"/>
    <col min="6938" max="6938" width="8.5" style="27" bestFit="1" customWidth="1"/>
    <col min="6939" max="6939" width="7.6640625" style="27" bestFit="1" customWidth="1"/>
    <col min="6940" max="6940" width="3.83203125" style="27" bestFit="1" customWidth="1"/>
    <col min="6941" max="6951" width="4.1640625" style="27" bestFit="1" customWidth="1"/>
    <col min="6952" max="7167" width="12.5" style="27"/>
    <col min="7168" max="7168" width="3.6640625" style="27" customWidth="1"/>
    <col min="7169" max="7169" width="21" style="27" bestFit="1" customWidth="1"/>
    <col min="7170" max="7170" width="4.83203125" style="27" customWidth="1"/>
    <col min="7171" max="7171" width="5" style="27" customWidth="1"/>
    <col min="7172" max="7172" width="7" style="27" customWidth="1"/>
    <col min="7173" max="7173" width="5" style="27" customWidth="1"/>
    <col min="7174" max="7174" width="7" style="27" customWidth="1"/>
    <col min="7175" max="7175" width="5" style="27" customWidth="1"/>
    <col min="7176" max="7176" width="7" style="27" customWidth="1"/>
    <col min="7177" max="7177" width="2.1640625" style="27" customWidth="1"/>
    <col min="7178" max="7178" width="13.1640625" style="27" bestFit="1" customWidth="1"/>
    <col min="7179" max="7179" width="6.83203125" style="27" customWidth="1"/>
    <col min="7180" max="7180" width="4.6640625" style="27" customWidth="1"/>
    <col min="7181" max="7181" width="6.5" style="27" bestFit="1" customWidth="1"/>
    <col min="7182" max="7184" width="10" style="27" customWidth="1"/>
    <col min="7185" max="7188" width="4.1640625" style="27" bestFit="1" customWidth="1"/>
    <col min="7189" max="7189" width="10.83203125" style="27" bestFit="1" customWidth="1"/>
    <col min="7190" max="7190" width="13.83203125" style="27" bestFit="1" customWidth="1"/>
    <col min="7191" max="7192" width="19" style="27" bestFit="1" customWidth="1"/>
    <col min="7193" max="7193" width="4.1640625" style="27" bestFit="1" customWidth="1"/>
    <col min="7194" max="7194" width="8.5" style="27" bestFit="1" customWidth="1"/>
    <col min="7195" max="7195" width="7.6640625" style="27" bestFit="1" customWidth="1"/>
    <col min="7196" max="7196" width="3.83203125" style="27" bestFit="1" customWidth="1"/>
    <col min="7197" max="7207" width="4.1640625" style="27" bestFit="1" customWidth="1"/>
    <col min="7208" max="7423" width="12.5" style="27"/>
    <col min="7424" max="7424" width="3.6640625" style="27" customWidth="1"/>
    <col min="7425" max="7425" width="21" style="27" bestFit="1" customWidth="1"/>
    <col min="7426" max="7426" width="4.83203125" style="27" customWidth="1"/>
    <col min="7427" max="7427" width="5" style="27" customWidth="1"/>
    <col min="7428" max="7428" width="7" style="27" customWidth="1"/>
    <col min="7429" max="7429" width="5" style="27" customWidth="1"/>
    <col min="7430" max="7430" width="7" style="27" customWidth="1"/>
    <col min="7431" max="7431" width="5" style="27" customWidth="1"/>
    <col min="7432" max="7432" width="7" style="27" customWidth="1"/>
    <col min="7433" max="7433" width="2.1640625" style="27" customWidth="1"/>
    <col min="7434" max="7434" width="13.1640625" style="27" bestFit="1" customWidth="1"/>
    <col min="7435" max="7435" width="6.83203125" style="27" customWidth="1"/>
    <col min="7436" max="7436" width="4.6640625" style="27" customWidth="1"/>
    <col min="7437" max="7437" width="6.5" style="27" bestFit="1" customWidth="1"/>
    <col min="7438" max="7440" width="10" style="27" customWidth="1"/>
    <col min="7441" max="7444" width="4.1640625" style="27" bestFit="1" customWidth="1"/>
    <col min="7445" max="7445" width="10.83203125" style="27" bestFit="1" customWidth="1"/>
    <col min="7446" max="7446" width="13.83203125" style="27" bestFit="1" customWidth="1"/>
    <col min="7447" max="7448" width="19" style="27" bestFit="1" customWidth="1"/>
    <col min="7449" max="7449" width="4.1640625" style="27" bestFit="1" customWidth="1"/>
    <col min="7450" max="7450" width="8.5" style="27" bestFit="1" customWidth="1"/>
    <col min="7451" max="7451" width="7.6640625" style="27" bestFit="1" customWidth="1"/>
    <col min="7452" max="7452" width="3.83203125" style="27" bestFit="1" customWidth="1"/>
    <col min="7453" max="7463" width="4.1640625" style="27" bestFit="1" customWidth="1"/>
    <col min="7464" max="7679" width="12.5" style="27"/>
    <col min="7680" max="7680" width="3.6640625" style="27" customWidth="1"/>
    <col min="7681" max="7681" width="21" style="27" bestFit="1" customWidth="1"/>
    <col min="7682" max="7682" width="4.83203125" style="27" customWidth="1"/>
    <col min="7683" max="7683" width="5" style="27" customWidth="1"/>
    <col min="7684" max="7684" width="7" style="27" customWidth="1"/>
    <col min="7685" max="7685" width="5" style="27" customWidth="1"/>
    <col min="7686" max="7686" width="7" style="27" customWidth="1"/>
    <col min="7687" max="7687" width="5" style="27" customWidth="1"/>
    <col min="7688" max="7688" width="7" style="27" customWidth="1"/>
    <col min="7689" max="7689" width="2.1640625" style="27" customWidth="1"/>
    <col min="7690" max="7690" width="13.1640625" style="27" bestFit="1" customWidth="1"/>
    <col min="7691" max="7691" width="6.83203125" style="27" customWidth="1"/>
    <col min="7692" max="7692" width="4.6640625" style="27" customWidth="1"/>
    <col min="7693" max="7693" width="6.5" style="27" bestFit="1" customWidth="1"/>
    <col min="7694" max="7696" width="10" style="27" customWidth="1"/>
    <col min="7697" max="7700" width="4.1640625" style="27" bestFit="1" customWidth="1"/>
    <col min="7701" max="7701" width="10.83203125" style="27" bestFit="1" customWidth="1"/>
    <col min="7702" max="7702" width="13.83203125" style="27" bestFit="1" customWidth="1"/>
    <col min="7703" max="7704" width="19" style="27" bestFit="1" customWidth="1"/>
    <col min="7705" max="7705" width="4.1640625" style="27" bestFit="1" customWidth="1"/>
    <col min="7706" max="7706" width="8.5" style="27" bestFit="1" customWidth="1"/>
    <col min="7707" max="7707" width="7.6640625" style="27" bestFit="1" customWidth="1"/>
    <col min="7708" max="7708" width="3.83203125" style="27" bestFit="1" customWidth="1"/>
    <col min="7709" max="7719" width="4.1640625" style="27" bestFit="1" customWidth="1"/>
    <col min="7720" max="7935" width="12.5" style="27"/>
    <col min="7936" max="7936" width="3.6640625" style="27" customWidth="1"/>
    <col min="7937" max="7937" width="21" style="27" bestFit="1" customWidth="1"/>
    <col min="7938" max="7938" width="4.83203125" style="27" customWidth="1"/>
    <col min="7939" max="7939" width="5" style="27" customWidth="1"/>
    <col min="7940" max="7940" width="7" style="27" customWidth="1"/>
    <col min="7941" max="7941" width="5" style="27" customWidth="1"/>
    <col min="7942" max="7942" width="7" style="27" customWidth="1"/>
    <col min="7943" max="7943" width="5" style="27" customWidth="1"/>
    <col min="7944" max="7944" width="7" style="27" customWidth="1"/>
    <col min="7945" max="7945" width="2.1640625" style="27" customWidth="1"/>
    <col min="7946" max="7946" width="13.1640625" style="27" bestFit="1" customWidth="1"/>
    <col min="7947" max="7947" width="6.83203125" style="27" customWidth="1"/>
    <col min="7948" max="7948" width="4.6640625" style="27" customWidth="1"/>
    <col min="7949" max="7949" width="6.5" style="27" bestFit="1" customWidth="1"/>
    <col min="7950" max="7952" width="10" style="27" customWidth="1"/>
    <col min="7953" max="7956" width="4.1640625" style="27" bestFit="1" customWidth="1"/>
    <col min="7957" max="7957" width="10.83203125" style="27" bestFit="1" customWidth="1"/>
    <col min="7958" max="7958" width="13.83203125" style="27" bestFit="1" customWidth="1"/>
    <col min="7959" max="7960" width="19" style="27" bestFit="1" customWidth="1"/>
    <col min="7961" max="7961" width="4.1640625" style="27" bestFit="1" customWidth="1"/>
    <col min="7962" max="7962" width="8.5" style="27" bestFit="1" customWidth="1"/>
    <col min="7963" max="7963" width="7.6640625" style="27" bestFit="1" customWidth="1"/>
    <col min="7964" max="7964" width="3.83203125" style="27" bestFit="1" customWidth="1"/>
    <col min="7965" max="7975" width="4.1640625" style="27" bestFit="1" customWidth="1"/>
    <col min="7976" max="8191" width="12.5" style="27"/>
    <col min="8192" max="8192" width="3.6640625" style="27" customWidth="1"/>
    <col min="8193" max="8193" width="21" style="27" bestFit="1" customWidth="1"/>
    <col min="8194" max="8194" width="4.83203125" style="27" customWidth="1"/>
    <col min="8195" max="8195" width="5" style="27" customWidth="1"/>
    <col min="8196" max="8196" width="7" style="27" customWidth="1"/>
    <col min="8197" max="8197" width="5" style="27" customWidth="1"/>
    <col min="8198" max="8198" width="7" style="27" customWidth="1"/>
    <col min="8199" max="8199" width="5" style="27" customWidth="1"/>
    <col min="8200" max="8200" width="7" style="27" customWidth="1"/>
    <col min="8201" max="8201" width="2.1640625" style="27" customWidth="1"/>
    <col min="8202" max="8202" width="13.1640625" style="27" bestFit="1" customWidth="1"/>
    <col min="8203" max="8203" width="6.83203125" style="27" customWidth="1"/>
    <col min="8204" max="8204" width="4.6640625" style="27" customWidth="1"/>
    <col min="8205" max="8205" width="6.5" style="27" bestFit="1" customWidth="1"/>
    <col min="8206" max="8208" width="10" style="27" customWidth="1"/>
    <col min="8209" max="8212" width="4.1640625" style="27" bestFit="1" customWidth="1"/>
    <col min="8213" max="8213" width="10.83203125" style="27" bestFit="1" customWidth="1"/>
    <col min="8214" max="8214" width="13.83203125" style="27" bestFit="1" customWidth="1"/>
    <col min="8215" max="8216" width="19" style="27" bestFit="1" customWidth="1"/>
    <col min="8217" max="8217" width="4.1640625" style="27" bestFit="1" customWidth="1"/>
    <col min="8218" max="8218" width="8.5" style="27" bestFit="1" customWidth="1"/>
    <col min="8219" max="8219" width="7.6640625" style="27" bestFit="1" customWidth="1"/>
    <col min="8220" max="8220" width="3.83203125" style="27" bestFit="1" customWidth="1"/>
    <col min="8221" max="8231" width="4.1640625" style="27" bestFit="1" customWidth="1"/>
    <col min="8232" max="8447" width="12.5" style="27"/>
    <col min="8448" max="8448" width="3.6640625" style="27" customWidth="1"/>
    <col min="8449" max="8449" width="21" style="27" bestFit="1" customWidth="1"/>
    <col min="8450" max="8450" width="4.83203125" style="27" customWidth="1"/>
    <col min="8451" max="8451" width="5" style="27" customWidth="1"/>
    <col min="8452" max="8452" width="7" style="27" customWidth="1"/>
    <col min="8453" max="8453" width="5" style="27" customWidth="1"/>
    <col min="8454" max="8454" width="7" style="27" customWidth="1"/>
    <col min="8455" max="8455" width="5" style="27" customWidth="1"/>
    <col min="8456" max="8456" width="7" style="27" customWidth="1"/>
    <col min="8457" max="8457" width="2.1640625" style="27" customWidth="1"/>
    <col min="8458" max="8458" width="13.1640625" style="27" bestFit="1" customWidth="1"/>
    <col min="8459" max="8459" width="6.83203125" style="27" customWidth="1"/>
    <col min="8460" max="8460" width="4.6640625" style="27" customWidth="1"/>
    <col min="8461" max="8461" width="6.5" style="27" bestFit="1" customWidth="1"/>
    <col min="8462" max="8464" width="10" style="27" customWidth="1"/>
    <col min="8465" max="8468" width="4.1640625" style="27" bestFit="1" customWidth="1"/>
    <col min="8469" max="8469" width="10.83203125" style="27" bestFit="1" customWidth="1"/>
    <col min="8470" max="8470" width="13.83203125" style="27" bestFit="1" customWidth="1"/>
    <col min="8471" max="8472" width="19" style="27" bestFit="1" customWidth="1"/>
    <col min="8473" max="8473" width="4.1640625" style="27" bestFit="1" customWidth="1"/>
    <col min="8474" max="8474" width="8.5" style="27" bestFit="1" customWidth="1"/>
    <col min="8475" max="8475" width="7.6640625" style="27" bestFit="1" customWidth="1"/>
    <col min="8476" max="8476" width="3.83203125" style="27" bestFit="1" customWidth="1"/>
    <col min="8477" max="8487" width="4.1640625" style="27" bestFit="1" customWidth="1"/>
    <col min="8488" max="8703" width="12.5" style="27"/>
    <col min="8704" max="8704" width="3.6640625" style="27" customWidth="1"/>
    <col min="8705" max="8705" width="21" style="27" bestFit="1" customWidth="1"/>
    <col min="8706" max="8706" width="4.83203125" style="27" customWidth="1"/>
    <col min="8707" max="8707" width="5" style="27" customWidth="1"/>
    <col min="8708" max="8708" width="7" style="27" customWidth="1"/>
    <col min="8709" max="8709" width="5" style="27" customWidth="1"/>
    <col min="8710" max="8710" width="7" style="27" customWidth="1"/>
    <col min="8711" max="8711" width="5" style="27" customWidth="1"/>
    <col min="8712" max="8712" width="7" style="27" customWidth="1"/>
    <col min="8713" max="8713" width="2.1640625" style="27" customWidth="1"/>
    <col min="8714" max="8714" width="13.1640625" style="27" bestFit="1" customWidth="1"/>
    <col min="8715" max="8715" width="6.83203125" style="27" customWidth="1"/>
    <col min="8716" max="8716" width="4.6640625" style="27" customWidth="1"/>
    <col min="8717" max="8717" width="6.5" style="27" bestFit="1" customWidth="1"/>
    <col min="8718" max="8720" width="10" style="27" customWidth="1"/>
    <col min="8721" max="8724" width="4.1640625" style="27" bestFit="1" customWidth="1"/>
    <col min="8725" max="8725" width="10.83203125" style="27" bestFit="1" customWidth="1"/>
    <col min="8726" max="8726" width="13.83203125" style="27" bestFit="1" customWidth="1"/>
    <col min="8727" max="8728" width="19" style="27" bestFit="1" customWidth="1"/>
    <col min="8729" max="8729" width="4.1640625" style="27" bestFit="1" customWidth="1"/>
    <col min="8730" max="8730" width="8.5" style="27" bestFit="1" customWidth="1"/>
    <col min="8731" max="8731" width="7.6640625" style="27" bestFit="1" customWidth="1"/>
    <col min="8732" max="8732" width="3.83203125" style="27" bestFit="1" customWidth="1"/>
    <col min="8733" max="8743" width="4.1640625" style="27" bestFit="1" customWidth="1"/>
    <col min="8744" max="8959" width="12.5" style="27"/>
    <col min="8960" max="8960" width="3.6640625" style="27" customWidth="1"/>
    <col min="8961" max="8961" width="21" style="27" bestFit="1" customWidth="1"/>
    <col min="8962" max="8962" width="4.83203125" style="27" customWidth="1"/>
    <col min="8963" max="8963" width="5" style="27" customWidth="1"/>
    <col min="8964" max="8964" width="7" style="27" customWidth="1"/>
    <col min="8965" max="8965" width="5" style="27" customWidth="1"/>
    <col min="8966" max="8966" width="7" style="27" customWidth="1"/>
    <col min="8967" max="8967" width="5" style="27" customWidth="1"/>
    <col min="8968" max="8968" width="7" style="27" customWidth="1"/>
    <col min="8969" max="8969" width="2.1640625" style="27" customWidth="1"/>
    <col min="8970" max="8970" width="13.1640625" style="27" bestFit="1" customWidth="1"/>
    <col min="8971" max="8971" width="6.83203125" style="27" customWidth="1"/>
    <col min="8972" max="8972" width="4.6640625" style="27" customWidth="1"/>
    <col min="8973" max="8973" width="6.5" style="27" bestFit="1" customWidth="1"/>
    <col min="8974" max="8976" width="10" style="27" customWidth="1"/>
    <col min="8977" max="8980" width="4.1640625" style="27" bestFit="1" customWidth="1"/>
    <col min="8981" max="8981" width="10.83203125" style="27" bestFit="1" customWidth="1"/>
    <col min="8982" max="8982" width="13.83203125" style="27" bestFit="1" customWidth="1"/>
    <col min="8983" max="8984" width="19" style="27" bestFit="1" customWidth="1"/>
    <col min="8985" max="8985" width="4.1640625" style="27" bestFit="1" customWidth="1"/>
    <col min="8986" max="8986" width="8.5" style="27" bestFit="1" customWidth="1"/>
    <col min="8987" max="8987" width="7.6640625" style="27" bestFit="1" customWidth="1"/>
    <col min="8988" max="8988" width="3.83203125" style="27" bestFit="1" customWidth="1"/>
    <col min="8989" max="8999" width="4.1640625" style="27" bestFit="1" customWidth="1"/>
    <col min="9000" max="9215" width="12.5" style="27"/>
    <col min="9216" max="9216" width="3.6640625" style="27" customWidth="1"/>
    <col min="9217" max="9217" width="21" style="27" bestFit="1" customWidth="1"/>
    <col min="9218" max="9218" width="4.83203125" style="27" customWidth="1"/>
    <col min="9219" max="9219" width="5" style="27" customWidth="1"/>
    <col min="9220" max="9220" width="7" style="27" customWidth="1"/>
    <col min="9221" max="9221" width="5" style="27" customWidth="1"/>
    <col min="9222" max="9222" width="7" style="27" customWidth="1"/>
    <col min="9223" max="9223" width="5" style="27" customWidth="1"/>
    <col min="9224" max="9224" width="7" style="27" customWidth="1"/>
    <col min="9225" max="9225" width="2.1640625" style="27" customWidth="1"/>
    <col min="9226" max="9226" width="13.1640625" style="27" bestFit="1" customWidth="1"/>
    <col min="9227" max="9227" width="6.83203125" style="27" customWidth="1"/>
    <col min="9228" max="9228" width="4.6640625" style="27" customWidth="1"/>
    <col min="9229" max="9229" width="6.5" style="27" bestFit="1" customWidth="1"/>
    <col min="9230" max="9232" width="10" style="27" customWidth="1"/>
    <col min="9233" max="9236" width="4.1640625" style="27" bestFit="1" customWidth="1"/>
    <col min="9237" max="9237" width="10.83203125" style="27" bestFit="1" customWidth="1"/>
    <col min="9238" max="9238" width="13.83203125" style="27" bestFit="1" customWidth="1"/>
    <col min="9239" max="9240" width="19" style="27" bestFit="1" customWidth="1"/>
    <col min="9241" max="9241" width="4.1640625" style="27" bestFit="1" customWidth="1"/>
    <col min="9242" max="9242" width="8.5" style="27" bestFit="1" customWidth="1"/>
    <col min="9243" max="9243" width="7.6640625" style="27" bestFit="1" customWidth="1"/>
    <col min="9244" max="9244" width="3.83203125" style="27" bestFit="1" customWidth="1"/>
    <col min="9245" max="9255" width="4.1640625" style="27" bestFit="1" customWidth="1"/>
    <col min="9256" max="9471" width="12.5" style="27"/>
    <col min="9472" max="9472" width="3.6640625" style="27" customWidth="1"/>
    <col min="9473" max="9473" width="21" style="27" bestFit="1" customWidth="1"/>
    <col min="9474" max="9474" width="4.83203125" style="27" customWidth="1"/>
    <col min="9475" max="9475" width="5" style="27" customWidth="1"/>
    <col min="9476" max="9476" width="7" style="27" customWidth="1"/>
    <col min="9477" max="9477" width="5" style="27" customWidth="1"/>
    <col min="9478" max="9478" width="7" style="27" customWidth="1"/>
    <col min="9479" max="9479" width="5" style="27" customWidth="1"/>
    <col min="9480" max="9480" width="7" style="27" customWidth="1"/>
    <col min="9481" max="9481" width="2.1640625" style="27" customWidth="1"/>
    <col min="9482" max="9482" width="13.1640625" style="27" bestFit="1" customWidth="1"/>
    <col min="9483" max="9483" width="6.83203125" style="27" customWidth="1"/>
    <col min="9484" max="9484" width="4.6640625" style="27" customWidth="1"/>
    <col min="9485" max="9485" width="6.5" style="27" bestFit="1" customWidth="1"/>
    <col min="9486" max="9488" width="10" style="27" customWidth="1"/>
    <col min="9489" max="9492" width="4.1640625" style="27" bestFit="1" customWidth="1"/>
    <col min="9493" max="9493" width="10.83203125" style="27" bestFit="1" customWidth="1"/>
    <col min="9494" max="9494" width="13.83203125" style="27" bestFit="1" customWidth="1"/>
    <col min="9495" max="9496" width="19" style="27" bestFit="1" customWidth="1"/>
    <col min="9497" max="9497" width="4.1640625" style="27" bestFit="1" customWidth="1"/>
    <col min="9498" max="9498" width="8.5" style="27" bestFit="1" customWidth="1"/>
    <col min="9499" max="9499" width="7.6640625" style="27" bestFit="1" customWidth="1"/>
    <col min="9500" max="9500" width="3.83203125" style="27" bestFit="1" customWidth="1"/>
    <col min="9501" max="9511" width="4.1640625" style="27" bestFit="1" customWidth="1"/>
    <col min="9512" max="9727" width="12.5" style="27"/>
    <col min="9728" max="9728" width="3.6640625" style="27" customWidth="1"/>
    <col min="9729" max="9729" width="21" style="27" bestFit="1" customWidth="1"/>
    <col min="9730" max="9730" width="4.83203125" style="27" customWidth="1"/>
    <col min="9731" max="9731" width="5" style="27" customWidth="1"/>
    <col min="9732" max="9732" width="7" style="27" customWidth="1"/>
    <col min="9733" max="9733" width="5" style="27" customWidth="1"/>
    <col min="9734" max="9734" width="7" style="27" customWidth="1"/>
    <col min="9735" max="9735" width="5" style="27" customWidth="1"/>
    <col min="9736" max="9736" width="7" style="27" customWidth="1"/>
    <col min="9737" max="9737" width="2.1640625" style="27" customWidth="1"/>
    <col min="9738" max="9738" width="13.1640625" style="27" bestFit="1" customWidth="1"/>
    <col min="9739" max="9739" width="6.83203125" style="27" customWidth="1"/>
    <col min="9740" max="9740" width="4.6640625" style="27" customWidth="1"/>
    <col min="9741" max="9741" width="6.5" style="27" bestFit="1" customWidth="1"/>
    <col min="9742" max="9744" width="10" style="27" customWidth="1"/>
    <col min="9745" max="9748" width="4.1640625" style="27" bestFit="1" customWidth="1"/>
    <col min="9749" max="9749" width="10.83203125" style="27" bestFit="1" customWidth="1"/>
    <col min="9750" max="9750" width="13.83203125" style="27" bestFit="1" customWidth="1"/>
    <col min="9751" max="9752" width="19" style="27" bestFit="1" customWidth="1"/>
    <col min="9753" max="9753" width="4.1640625" style="27" bestFit="1" customWidth="1"/>
    <col min="9754" max="9754" width="8.5" style="27" bestFit="1" customWidth="1"/>
    <col min="9755" max="9755" width="7.6640625" style="27" bestFit="1" customWidth="1"/>
    <col min="9756" max="9756" width="3.83203125" style="27" bestFit="1" customWidth="1"/>
    <col min="9757" max="9767" width="4.1640625" style="27" bestFit="1" customWidth="1"/>
    <col min="9768" max="9983" width="12.5" style="27"/>
    <col min="9984" max="9984" width="3.6640625" style="27" customWidth="1"/>
    <col min="9985" max="9985" width="21" style="27" bestFit="1" customWidth="1"/>
    <col min="9986" max="9986" width="4.83203125" style="27" customWidth="1"/>
    <col min="9987" max="9987" width="5" style="27" customWidth="1"/>
    <col min="9988" max="9988" width="7" style="27" customWidth="1"/>
    <col min="9989" max="9989" width="5" style="27" customWidth="1"/>
    <col min="9990" max="9990" width="7" style="27" customWidth="1"/>
    <col min="9991" max="9991" width="5" style="27" customWidth="1"/>
    <col min="9992" max="9992" width="7" style="27" customWidth="1"/>
    <col min="9993" max="9993" width="2.1640625" style="27" customWidth="1"/>
    <col min="9994" max="9994" width="13.1640625" style="27" bestFit="1" customWidth="1"/>
    <col min="9995" max="9995" width="6.83203125" style="27" customWidth="1"/>
    <col min="9996" max="9996" width="4.6640625" style="27" customWidth="1"/>
    <col min="9997" max="9997" width="6.5" style="27" bestFit="1" customWidth="1"/>
    <col min="9998" max="10000" width="10" style="27" customWidth="1"/>
    <col min="10001" max="10004" width="4.1640625" style="27" bestFit="1" customWidth="1"/>
    <col min="10005" max="10005" width="10.83203125" style="27" bestFit="1" customWidth="1"/>
    <col min="10006" max="10006" width="13.83203125" style="27" bestFit="1" customWidth="1"/>
    <col min="10007" max="10008" width="19" style="27" bestFit="1" customWidth="1"/>
    <col min="10009" max="10009" width="4.1640625" style="27" bestFit="1" customWidth="1"/>
    <col min="10010" max="10010" width="8.5" style="27" bestFit="1" customWidth="1"/>
    <col min="10011" max="10011" width="7.6640625" style="27" bestFit="1" customWidth="1"/>
    <col min="10012" max="10012" width="3.83203125" style="27" bestFit="1" customWidth="1"/>
    <col min="10013" max="10023" width="4.1640625" style="27" bestFit="1" customWidth="1"/>
    <col min="10024" max="10239" width="12.5" style="27"/>
    <col min="10240" max="10240" width="3.6640625" style="27" customWidth="1"/>
    <col min="10241" max="10241" width="21" style="27" bestFit="1" customWidth="1"/>
    <col min="10242" max="10242" width="4.83203125" style="27" customWidth="1"/>
    <col min="10243" max="10243" width="5" style="27" customWidth="1"/>
    <col min="10244" max="10244" width="7" style="27" customWidth="1"/>
    <col min="10245" max="10245" width="5" style="27" customWidth="1"/>
    <col min="10246" max="10246" width="7" style="27" customWidth="1"/>
    <col min="10247" max="10247" width="5" style="27" customWidth="1"/>
    <col min="10248" max="10248" width="7" style="27" customWidth="1"/>
    <col min="10249" max="10249" width="2.1640625" style="27" customWidth="1"/>
    <col min="10250" max="10250" width="13.1640625" style="27" bestFit="1" customWidth="1"/>
    <col min="10251" max="10251" width="6.83203125" style="27" customWidth="1"/>
    <col min="10252" max="10252" width="4.6640625" style="27" customWidth="1"/>
    <col min="10253" max="10253" width="6.5" style="27" bestFit="1" customWidth="1"/>
    <col min="10254" max="10256" width="10" style="27" customWidth="1"/>
    <col min="10257" max="10260" width="4.1640625" style="27" bestFit="1" customWidth="1"/>
    <col min="10261" max="10261" width="10.83203125" style="27" bestFit="1" customWidth="1"/>
    <col min="10262" max="10262" width="13.83203125" style="27" bestFit="1" customWidth="1"/>
    <col min="10263" max="10264" width="19" style="27" bestFit="1" customWidth="1"/>
    <col min="10265" max="10265" width="4.1640625" style="27" bestFit="1" customWidth="1"/>
    <col min="10266" max="10266" width="8.5" style="27" bestFit="1" customWidth="1"/>
    <col min="10267" max="10267" width="7.6640625" style="27" bestFit="1" customWidth="1"/>
    <col min="10268" max="10268" width="3.83203125" style="27" bestFit="1" customWidth="1"/>
    <col min="10269" max="10279" width="4.1640625" style="27" bestFit="1" customWidth="1"/>
    <col min="10280" max="10495" width="12.5" style="27"/>
    <col min="10496" max="10496" width="3.6640625" style="27" customWidth="1"/>
    <col min="10497" max="10497" width="21" style="27" bestFit="1" customWidth="1"/>
    <col min="10498" max="10498" width="4.83203125" style="27" customWidth="1"/>
    <col min="10499" max="10499" width="5" style="27" customWidth="1"/>
    <col min="10500" max="10500" width="7" style="27" customWidth="1"/>
    <col min="10501" max="10501" width="5" style="27" customWidth="1"/>
    <col min="10502" max="10502" width="7" style="27" customWidth="1"/>
    <col min="10503" max="10503" width="5" style="27" customWidth="1"/>
    <col min="10504" max="10504" width="7" style="27" customWidth="1"/>
    <col min="10505" max="10505" width="2.1640625" style="27" customWidth="1"/>
    <col min="10506" max="10506" width="13.1640625" style="27" bestFit="1" customWidth="1"/>
    <col min="10507" max="10507" width="6.83203125" style="27" customWidth="1"/>
    <col min="10508" max="10508" width="4.6640625" style="27" customWidth="1"/>
    <col min="10509" max="10509" width="6.5" style="27" bestFit="1" customWidth="1"/>
    <col min="10510" max="10512" width="10" style="27" customWidth="1"/>
    <col min="10513" max="10516" width="4.1640625" style="27" bestFit="1" customWidth="1"/>
    <col min="10517" max="10517" width="10.83203125" style="27" bestFit="1" customWidth="1"/>
    <col min="10518" max="10518" width="13.83203125" style="27" bestFit="1" customWidth="1"/>
    <col min="10519" max="10520" width="19" style="27" bestFit="1" customWidth="1"/>
    <col min="10521" max="10521" width="4.1640625" style="27" bestFit="1" customWidth="1"/>
    <col min="10522" max="10522" width="8.5" style="27" bestFit="1" customWidth="1"/>
    <col min="10523" max="10523" width="7.6640625" style="27" bestFit="1" customWidth="1"/>
    <col min="10524" max="10524" width="3.83203125" style="27" bestFit="1" customWidth="1"/>
    <col min="10525" max="10535" width="4.1640625" style="27" bestFit="1" customWidth="1"/>
    <col min="10536" max="10751" width="12.5" style="27"/>
    <col min="10752" max="10752" width="3.6640625" style="27" customWidth="1"/>
    <col min="10753" max="10753" width="21" style="27" bestFit="1" customWidth="1"/>
    <col min="10754" max="10754" width="4.83203125" style="27" customWidth="1"/>
    <col min="10755" max="10755" width="5" style="27" customWidth="1"/>
    <col min="10756" max="10756" width="7" style="27" customWidth="1"/>
    <col min="10757" max="10757" width="5" style="27" customWidth="1"/>
    <col min="10758" max="10758" width="7" style="27" customWidth="1"/>
    <col min="10759" max="10759" width="5" style="27" customWidth="1"/>
    <col min="10760" max="10760" width="7" style="27" customWidth="1"/>
    <col min="10761" max="10761" width="2.1640625" style="27" customWidth="1"/>
    <col min="10762" max="10762" width="13.1640625" style="27" bestFit="1" customWidth="1"/>
    <col min="10763" max="10763" width="6.83203125" style="27" customWidth="1"/>
    <col min="10764" max="10764" width="4.6640625" style="27" customWidth="1"/>
    <col min="10765" max="10765" width="6.5" style="27" bestFit="1" customWidth="1"/>
    <col min="10766" max="10768" width="10" style="27" customWidth="1"/>
    <col min="10769" max="10772" width="4.1640625" style="27" bestFit="1" customWidth="1"/>
    <col min="10773" max="10773" width="10.83203125" style="27" bestFit="1" customWidth="1"/>
    <col min="10774" max="10774" width="13.83203125" style="27" bestFit="1" customWidth="1"/>
    <col min="10775" max="10776" width="19" style="27" bestFit="1" customWidth="1"/>
    <col min="10777" max="10777" width="4.1640625" style="27" bestFit="1" customWidth="1"/>
    <col min="10778" max="10778" width="8.5" style="27" bestFit="1" customWidth="1"/>
    <col min="10779" max="10779" width="7.6640625" style="27" bestFit="1" customWidth="1"/>
    <col min="10780" max="10780" width="3.83203125" style="27" bestFit="1" customWidth="1"/>
    <col min="10781" max="10791" width="4.1640625" style="27" bestFit="1" customWidth="1"/>
    <col min="10792" max="11007" width="12.5" style="27"/>
    <col min="11008" max="11008" width="3.6640625" style="27" customWidth="1"/>
    <col min="11009" max="11009" width="21" style="27" bestFit="1" customWidth="1"/>
    <col min="11010" max="11010" width="4.83203125" style="27" customWidth="1"/>
    <col min="11011" max="11011" width="5" style="27" customWidth="1"/>
    <col min="11012" max="11012" width="7" style="27" customWidth="1"/>
    <col min="11013" max="11013" width="5" style="27" customWidth="1"/>
    <col min="11014" max="11014" width="7" style="27" customWidth="1"/>
    <col min="11015" max="11015" width="5" style="27" customWidth="1"/>
    <col min="11016" max="11016" width="7" style="27" customWidth="1"/>
    <col min="11017" max="11017" width="2.1640625" style="27" customWidth="1"/>
    <col min="11018" max="11018" width="13.1640625" style="27" bestFit="1" customWidth="1"/>
    <col min="11019" max="11019" width="6.83203125" style="27" customWidth="1"/>
    <col min="11020" max="11020" width="4.6640625" style="27" customWidth="1"/>
    <col min="11021" max="11021" width="6.5" style="27" bestFit="1" customWidth="1"/>
    <col min="11022" max="11024" width="10" style="27" customWidth="1"/>
    <col min="11025" max="11028" width="4.1640625" style="27" bestFit="1" customWidth="1"/>
    <col min="11029" max="11029" width="10.83203125" style="27" bestFit="1" customWidth="1"/>
    <col min="11030" max="11030" width="13.83203125" style="27" bestFit="1" customWidth="1"/>
    <col min="11031" max="11032" width="19" style="27" bestFit="1" customWidth="1"/>
    <col min="11033" max="11033" width="4.1640625" style="27" bestFit="1" customWidth="1"/>
    <col min="11034" max="11034" width="8.5" style="27" bestFit="1" customWidth="1"/>
    <col min="11035" max="11035" width="7.6640625" style="27" bestFit="1" customWidth="1"/>
    <col min="11036" max="11036" width="3.83203125" style="27" bestFit="1" customWidth="1"/>
    <col min="11037" max="11047" width="4.1640625" style="27" bestFit="1" customWidth="1"/>
    <col min="11048" max="11263" width="12.5" style="27"/>
    <col min="11264" max="11264" width="3.6640625" style="27" customWidth="1"/>
    <col min="11265" max="11265" width="21" style="27" bestFit="1" customWidth="1"/>
    <col min="11266" max="11266" width="4.83203125" style="27" customWidth="1"/>
    <col min="11267" max="11267" width="5" style="27" customWidth="1"/>
    <col min="11268" max="11268" width="7" style="27" customWidth="1"/>
    <col min="11269" max="11269" width="5" style="27" customWidth="1"/>
    <col min="11270" max="11270" width="7" style="27" customWidth="1"/>
    <col min="11271" max="11271" width="5" style="27" customWidth="1"/>
    <col min="11272" max="11272" width="7" style="27" customWidth="1"/>
    <col min="11273" max="11273" width="2.1640625" style="27" customWidth="1"/>
    <col min="11274" max="11274" width="13.1640625" style="27" bestFit="1" customWidth="1"/>
    <col min="11275" max="11275" width="6.83203125" style="27" customWidth="1"/>
    <col min="11276" max="11276" width="4.6640625" style="27" customWidth="1"/>
    <col min="11277" max="11277" width="6.5" style="27" bestFit="1" customWidth="1"/>
    <col min="11278" max="11280" width="10" style="27" customWidth="1"/>
    <col min="11281" max="11284" width="4.1640625" style="27" bestFit="1" customWidth="1"/>
    <col min="11285" max="11285" width="10.83203125" style="27" bestFit="1" customWidth="1"/>
    <col min="11286" max="11286" width="13.83203125" style="27" bestFit="1" customWidth="1"/>
    <col min="11287" max="11288" width="19" style="27" bestFit="1" customWidth="1"/>
    <col min="11289" max="11289" width="4.1640625" style="27" bestFit="1" customWidth="1"/>
    <col min="11290" max="11290" width="8.5" style="27" bestFit="1" customWidth="1"/>
    <col min="11291" max="11291" width="7.6640625" style="27" bestFit="1" customWidth="1"/>
    <col min="11292" max="11292" width="3.83203125" style="27" bestFit="1" customWidth="1"/>
    <col min="11293" max="11303" width="4.1640625" style="27" bestFit="1" customWidth="1"/>
    <col min="11304" max="11519" width="12.5" style="27"/>
    <col min="11520" max="11520" width="3.6640625" style="27" customWidth="1"/>
    <col min="11521" max="11521" width="21" style="27" bestFit="1" customWidth="1"/>
    <col min="11522" max="11522" width="4.83203125" style="27" customWidth="1"/>
    <col min="11523" max="11523" width="5" style="27" customWidth="1"/>
    <col min="11524" max="11524" width="7" style="27" customWidth="1"/>
    <col min="11525" max="11525" width="5" style="27" customWidth="1"/>
    <col min="11526" max="11526" width="7" style="27" customWidth="1"/>
    <col min="11527" max="11527" width="5" style="27" customWidth="1"/>
    <col min="11528" max="11528" width="7" style="27" customWidth="1"/>
    <col min="11529" max="11529" width="2.1640625" style="27" customWidth="1"/>
    <col min="11530" max="11530" width="13.1640625" style="27" bestFit="1" customWidth="1"/>
    <col min="11531" max="11531" width="6.83203125" style="27" customWidth="1"/>
    <col min="11532" max="11532" width="4.6640625" style="27" customWidth="1"/>
    <col min="11533" max="11533" width="6.5" style="27" bestFit="1" customWidth="1"/>
    <col min="11534" max="11536" width="10" style="27" customWidth="1"/>
    <col min="11537" max="11540" width="4.1640625" style="27" bestFit="1" customWidth="1"/>
    <col min="11541" max="11541" width="10.83203125" style="27" bestFit="1" customWidth="1"/>
    <col min="11542" max="11542" width="13.83203125" style="27" bestFit="1" customWidth="1"/>
    <col min="11543" max="11544" width="19" style="27" bestFit="1" customWidth="1"/>
    <col min="11545" max="11545" width="4.1640625" style="27" bestFit="1" customWidth="1"/>
    <col min="11546" max="11546" width="8.5" style="27" bestFit="1" customWidth="1"/>
    <col min="11547" max="11547" width="7.6640625" style="27" bestFit="1" customWidth="1"/>
    <col min="11548" max="11548" width="3.83203125" style="27" bestFit="1" customWidth="1"/>
    <col min="11549" max="11559" width="4.1640625" style="27" bestFit="1" customWidth="1"/>
    <col min="11560" max="11775" width="12.5" style="27"/>
    <col min="11776" max="11776" width="3.6640625" style="27" customWidth="1"/>
    <col min="11777" max="11777" width="21" style="27" bestFit="1" customWidth="1"/>
    <col min="11778" max="11778" width="4.83203125" style="27" customWidth="1"/>
    <col min="11779" max="11779" width="5" style="27" customWidth="1"/>
    <col min="11780" max="11780" width="7" style="27" customWidth="1"/>
    <col min="11781" max="11781" width="5" style="27" customWidth="1"/>
    <col min="11782" max="11782" width="7" style="27" customWidth="1"/>
    <col min="11783" max="11783" width="5" style="27" customWidth="1"/>
    <col min="11784" max="11784" width="7" style="27" customWidth="1"/>
    <col min="11785" max="11785" width="2.1640625" style="27" customWidth="1"/>
    <col min="11786" max="11786" width="13.1640625" style="27" bestFit="1" customWidth="1"/>
    <col min="11787" max="11787" width="6.83203125" style="27" customWidth="1"/>
    <col min="11788" max="11788" width="4.6640625" style="27" customWidth="1"/>
    <col min="11789" max="11789" width="6.5" style="27" bestFit="1" customWidth="1"/>
    <col min="11790" max="11792" width="10" style="27" customWidth="1"/>
    <col min="11793" max="11796" width="4.1640625" style="27" bestFit="1" customWidth="1"/>
    <col min="11797" max="11797" width="10.83203125" style="27" bestFit="1" customWidth="1"/>
    <col min="11798" max="11798" width="13.83203125" style="27" bestFit="1" customWidth="1"/>
    <col min="11799" max="11800" width="19" style="27" bestFit="1" customWidth="1"/>
    <col min="11801" max="11801" width="4.1640625" style="27" bestFit="1" customWidth="1"/>
    <col min="11802" max="11802" width="8.5" style="27" bestFit="1" customWidth="1"/>
    <col min="11803" max="11803" width="7.6640625" style="27" bestFit="1" customWidth="1"/>
    <col min="11804" max="11804" width="3.83203125" style="27" bestFit="1" customWidth="1"/>
    <col min="11805" max="11815" width="4.1640625" style="27" bestFit="1" customWidth="1"/>
    <col min="11816" max="12031" width="12.5" style="27"/>
    <col min="12032" max="12032" width="3.6640625" style="27" customWidth="1"/>
    <col min="12033" max="12033" width="21" style="27" bestFit="1" customWidth="1"/>
    <col min="12034" max="12034" width="4.83203125" style="27" customWidth="1"/>
    <col min="12035" max="12035" width="5" style="27" customWidth="1"/>
    <col min="12036" max="12036" width="7" style="27" customWidth="1"/>
    <col min="12037" max="12037" width="5" style="27" customWidth="1"/>
    <col min="12038" max="12038" width="7" style="27" customWidth="1"/>
    <col min="12039" max="12039" width="5" style="27" customWidth="1"/>
    <col min="12040" max="12040" width="7" style="27" customWidth="1"/>
    <col min="12041" max="12041" width="2.1640625" style="27" customWidth="1"/>
    <col min="12042" max="12042" width="13.1640625" style="27" bestFit="1" customWidth="1"/>
    <col min="12043" max="12043" width="6.83203125" style="27" customWidth="1"/>
    <col min="12044" max="12044" width="4.6640625" style="27" customWidth="1"/>
    <col min="12045" max="12045" width="6.5" style="27" bestFit="1" customWidth="1"/>
    <col min="12046" max="12048" width="10" style="27" customWidth="1"/>
    <col min="12049" max="12052" width="4.1640625" style="27" bestFit="1" customWidth="1"/>
    <col min="12053" max="12053" width="10.83203125" style="27" bestFit="1" customWidth="1"/>
    <col min="12054" max="12054" width="13.83203125" style="27" bestFit="1" customWidth="1"/>
    <col min="12055" max="12056" width="19" style="27" bestFit="1" customWidth="1"/>
    <col min="12057" max="12057" width="4.1640625" style="27" bestFit="1" customWidth="1"/>
    <col min="12058" max="12058" width="8.5" style="27" bestFit="1" customWidth="1"/>
    <col min="12059" max="12059" width="7.6640625" style="27" bestFit="1" customWidth="1"/>
    <col min="12060" max="12060" width="3.83203125" style="27" bestFit="1" customWidth="1"/>
    <col min="12061" max="12071" width="4.1640625" style="27" bestFit="1" customWidth="1"/>
    <col min="12072" max="12287" width="12.5" style="27"/>
    <col min="12288" max="12288" width="3.6640625" style="27" customWidth="1"/>
    <col min="12289" max="12289" width="21" style="27" bestFit="1" customWidth="1"/>
    <col min="12290" max="12290" width="4.83203125" style="27" customWidth="1"/>
    <col min="12291" max="12291" width="5" style="27" customWidth="1"/>
    <col min="12292" max="12292" width="7" style="27" customWidth="1"/>
    <col min="12293" max="12293" width="5" style="27" customWidth="1"/>
    <col min="12294" max="12294" width="7" style="27" customWidth="1"/>
    <col min="12295" max="12295" width="5" style="27" customWidth="1"/>
    <col min="12296" max="12296" width="7" style="27" customWidth="1"/>
    <col min="12297" max="12297" width="2.1640625" style="27" customWidth="1"/>
    <col min="12298" max="12298" width="13.1640625" style="27" bestFit="1" customWidth="1"/>
    <col min="12299" max="12299" width="6.83203125" style="27" customWidth="1"/>
    <col min="12300" max="12300" width="4.6640625" style="27" customWidth="1"/>
    <col min="12301" max="12301" width="6.5" style="27" bestFit="1" customWidth="1"/>
    <col min="12302" max="12304" width="10" style="27" customWidth="1"/>
    <col min="12305" max="12308" width="4.1640625" style="27" bestFit="1" customWidth="1"/>
    <col min="12309" max="12309" width="10.83203125" style="27" bestFit="1" customWidth="1"/>
    <col min="12310" max="12310" width="13.83203125" style="27" bestFit="1" customWidth="1"/>
    <col min="12311" max="12312" width="19" style="27" bestFit="1" customWidth="1"/>
    <col min="12313" max="12313" width="4.1640625" style="27" bestFit="1" customWidth="1"/>
    <col min="12314" max="12314" width="8.5" style="27" bestFit="1" customWidth="1"/>
    <col min="12315" max="12315" width="7.6640625" style="27" bestFit="1" customWidth="1"/>
    <col min="12316" max="12316" width="3.83203125" style="27" bestFit="1" customWidth="1"/>
    <col min="12317" max="12327" width="4.1640625" style="27" bestFit="1" customWidth="1"/>
    <col min="12328" max="12543" width="12.5" style="27"/>
    <col min="12544" max="12544" width="3.6640625" style="27" customWidth="1"/>
    <col min="12545" max="12545" width="21" style="27" bestFit="1" customWidth="1"/>
    <col min="12546" max="12546" width="4.83203125" style="27" customWidth="1"/>
    <col min="12547" max="12547" width="5" style="27" customWidth="1"/>
    <col min="12548" max="12548" width="7" style="27" customWidth="1"/>
    <col min="12549" max="12549" width="5" style="27" customWidth="1"/>
    <col min="12550" max="12550" width="7" style="27" customWidth="1"/>
    <col min="12551" max="12551" width="5" style="27" customWidth="1"/>
    <col min="12552" max="12552" width="7" style="27" customWidth="1"/>
    <col min="12553" max="12553" width="2.1640625" style="27" customWidth="1"/>
    <col min="12554" max="12554" width="13.1640625" style="27" bestFit="1" customWidth="1"/>
    <col min="12555" max="12555" width="6.83203125" style="27" customWidth="1"/>
    <col min="12556" max="12556" width="4.6640625" style="27" customWidth="1"/>
    <col min="12557" max="12557" width="6.5" style="27" bestFit="1" customWidth="1"/>
    <col min="12558" max="12560" width="10" style="27" customWidth="1"/>
    <col min="12561" max="12564" width="4.1640625" style="27" bestFit="1" customWidth="1"/>
    <col min="12565" max="12565" width="10.83203125" style="27" bestFit="1" customWidth="1"/>
    <col min="12566" max="12566" width="13.83203125" style="27" bestFit="1" customWidth="1"/>
    <col min="12567" max="12568" width="19" style="27" bestFit="1" customWidth="1"/>
    <col min="12569" max="12569" width="4.1640625" style="27" bestFit="1" customWidth="1"/>
    <col min="12570" max="12570" width="8.5" style="27" bestFit="1" customWidth="1"/>
    <col min="12571" max="12571" width="7.6640625" style="27" bestFit="1" customWidth="1"/>
    <col min="12572" max="12572" width="3.83203125" style="27" bestFit="1" customWidth="1"/>
    <col min="12573" max="12583" width="4.1640625" style="27" bestFit="1" customWidth="1"/>
    <col min="12584" max="12799" width="12.5" style="27"/>
    <col min="12800" max="12800" width="3.6640625" style="27" customWidth="1"/>
    <col min="12801" max="12801" width="21" style="27" bestFit="1" customWidth="1"/>
    <col min="12802" max="12802" width="4.83203125" style="27" customWidth="1"/>
    <col min="12803" max="12803" width="5" style="27" customWidth="1"/>
    <col min="12804" max="12804" width="7" style="27" customWidth="1"/>
    <col min="12805" max="12805" width="5" style="27" customWidth="1"/>
    <col min="12806" max="12806" width="7" style="27" customWidth="1"/>
    <col min="12807" max="12807" width="5" style="27" customWidth="1"/>
    <col min="12808" max="12808" width="7" style="27" customWidth="1"/>
    <col min="12809" max="12809" width="2.1640625" style="27" customWidth="1"/>
    <col min="12810" max="12810" width="13.1640625" style="27" bestFit="1" customWidth="1"/>
    <col min="12811" max="12811" width="6.83203125" style="27" customWidth="1"/>
    <col min="12812" max="12812" width="4.6640625" style="27" customWidth="1"/>
    <col min="12813" max="12813" width="6.5" style="27" bestFit="1" customWidth="1"/>
    <col min="12814" max="12816" width="10" style="27" customWidth="1"/>
    <col min="12817" max="12820" width="4.1640625" style="27" bestFit="1" customWidth="1"/>
    <col min="12821" max="12821" width="10.83203125" style="27" bestFit="1" customWidth="1"/>
    <col min="12822" max="12822" width="13.83203125" style="27" bestFit="1" customWidth="1"/>
    <col min="12823" max="12824" width="19" style="27" bestFit="1" customWidth="1"/>
    <col min="12825" max="12825" width="4.1640625" style="27" bestFit="1" customWidth="1"/>
    <col min="12826" max="12826" width="8.5" style="27" bestFit="1" customWidth="1"/>
    <col min="12827" max="12827" width="7.6640625" style="27" bestFit="1" customWidth="1"/>
    <col min="12828" max="12828" width="3.83203125" style="27" bestFit="1" customWidth="1"/>
    <col min="12829" max="12839" width="4.1640625" style="27" bestFit="1" customWidth="1"/>
    <col min="12840" max="13055" width="12.5" style="27"/>
    <col min="13056" max="13056" width="3.6640625" style="27" customWidth="1"/>
    <col min="13057" max="13057" width="21" style="27" bestFit="1" customWidth="1"/>
    <col min="13058" max="13058" width="4.83203125" style="27" customWidth="1"/>
    <col min="13059" max="13059" width="5" style="27" customWidth="1"/>
    <col min="13060" max="13060" width="7" style="27" customWidth="1"/>
    <col min="13061" max="13061" width="5" style="27" customWidth="1"/>
    <col min="13062" max="13062" width="7" style="27" customWidth="1"/>
    <col min="13063" max="13063" width="5" style="27" customWidth="1"/>
    <col min="13064" max="13064" width="7" style="27" customWidth="1"/>
    <col min="13065" max="13065" width="2.1640625" style="27" customWidth="1"/>
    <col min="13066" max="13066" width="13.1640625" style="27" bestFit="1" customWidth="1"/>
    <col min="13067" max="13067" width="6.83203125" style="27" customWidth="1"/>
    <col min="13068" max="13068" width="4.6640625" style="27" customWidth="1"/>
    <col min="13069" max="13069" width="6.5" style="27" bestFit="1" customWidth="1"/>
    <col min="13070" max="13072" width="10" style="27" customWidth="1"/>
    <col min="13073" max="13076" width="4.1640625" style="27" bestFit="1" customWidth="1"/>
    <col min="13077" max="13077" width="10.83203125" style="27" bestFit="1" customWidth="1"/>
    <col min="13078" max="13078" width="13.83203125" style="27" bestFit="1" customWidth="1"/>
    <col min="13079" max="13080" width="19" style="27" bestFit="1" customWidth="1"/>
    <col min="13081" max="13081" width="4.1640625" style="27" bestFit="1" customWidth="1"/>
    <col min="13082" max="13082" width="8.5" style="27" bestFit="1" customWidth="1"/>
    <col min="13083" max="13083" width="7.6640625" style="27" bestFit="1" customWidth="1"/>
    <col min="13084" max="13084" width="3.83203125" style="27" bestFit="1" customWidth="1"/>
    <col min="13085" max="13095" width="4.1640625" style="27" bestFit="1" customWidth="1"/>
    <col min="13096" max="13311" width="12.5" style="27"/>
    <col min="13312" max="13312" width="3.6640625" style="27" customWidth="1"/>
    <col min="13313" max="13313" width="21" style="27" bestFit="1" customWidth="1"/>
    <col min="13314" max="13314" width="4.83203125" style="27" customWidth="1"/>
    <col min="13315" max="13315" width="5" style="27" customWidth="1"/>
    <col min="13316" max="13316" width="7" style="27" customWidth="1"/>
    <col min="13317" max="13317" width="5" style="27" customWidth="1"/>
    <col min="13318" max="13318" width="7" style="27" customWidth="1"/>
    <col min="13319" max="13319" width="5" style="27" customWidth="1"/>
    <col min="13320" max="13320" width="7" style="27" customWidth="1"/>
    <col min="13321" max="13321" width="2.1640625" style="27" customWidth="1"/>
    <col min="13322" max="13322" width="13.1640625" style="27" bestFit="1" customWidth="1"/>
    <col min="13323" max="13323" width="6.83203125" style="27" customWidth="1"/>
    <col min="13324" max="13324" width="4.6640625" style="27" customWidth="1"/>
    <col min="13325" max="13325" width="6.5" style="27" bestFit="1" customWidth="1"/>
    <col min="13326" max="13328" width="10" style="27" customWidth="1"/>
    <col min="13329" max="13332" width="4.1640625" style="27" bestFit="1" customWidth="1"/>
    <col min="13333" max="13333" width="10.83203125" style="27" bestFit="1" customWidth="1"/>
    <col min="13334" max="13334" width="13.83203125" style="27" bestFit="1" customWidth="1"/>
    <col min="13335" max="13336" width="19" style="27" bestFit="1" customWidth="1"/>
    <col min="13337" max="13337" width="4.1640625" style="27" bestFit="1" customWidth="1"/>
    <col min="13338" max="13338" width="8.5" style="27" bestFit="1" customWidth="1"/>
    <col min="13339" max="13339" width="7.6640625" style="27" bestFit="1" customWidth="1"/>
    <col min="13340" max="13340" width="3.83203125" style="27" bestFit="1" customWidth="1"/>
    <col min="13341" max="13351" width="4.1640625" style="27" bestFit="1" customWidth="1"/>
    <col min="13352" max="13567" width="12.5" style="27"/>
    <col min="13568" max="13568" width="3.6640625" style="27" customWidth="1"/>
    <col min="13569" max="13569" width="21" style="27" bestFit="1" customWidth="1"/>
    <col min="13570" max="13570" width="4.83203125" style="27" customWidth="1"/>
    <col min="13571" max="13571" width="5" style="27" customWidth="1"/>
    <col min="13572" max="13572" width="7" style="27" customWidth="1"/>
    <col min="13573" max="13573" width="5" style="27" customWidth="1"/>
    <col min="13574" max="13574" width="7" style="27" customWidth="1"/>
    <col min="13575" max="13575" width="5" style="27" customWidth="1"/>
    <col min="13576" max="13576" width="7" style="27" customWidth="1"/>
    <col min="13577" max="13577" width="2.1640625" style="27" customWidth="1"/>
    <col min="13578" max="13578" width="13.1640625" style="27" bestFit="1" customWidth="1"/>
    <col min="13579" max="13579" width="6.83203125" style="27" customWidth="1"/>
    <col min="13580" max="13580" width="4.6640625" style="27" customWidth="1"/>
    <col min="13581" max="13581" width="6.5" style="27" bestFit="1" customWidth="1"/>
    <col min="13582" max="13584" width="10" style="27" customWidth="1"/>
    <col min="13585" max="13588" width="4.1640625" style="27" bestFit="1" customWidth="1"/>
    <col min="13589" max="13589" width="10.83203125" style="27" bestFit="1" customWidth="1"/>
    <col min="13590" max="13590" width="13.83203125" style="27" bestFit="1" customWidth="1"/>
    <col min="13591" max="13592" width="19" style="27" bestFit="1" customWidth="1"/>
    <col min="13593" max="13593" width="4.1640625" style="27" bestFit="1" customWidth="1"/>
    <col min="13594" max="13594" width="8.5" style="27" bestFit="1" customWidth="1"/>
    <col min="13595" max="13595" width="7.6640625" style="27" bestFit="1" customWidth="1"/>
    <col min="13596" max="13596" width="3.83203125" style="27" bestFit="1" customWidth="1"/>
    <col min="13597" max="13607" width="4.1640625" style="27" bestFit="1" customWidth="1"/>
    <col min="13608" max="13823" width="12.5" style="27"/>
    <col min="13824" max="13824" width="3.6640625" style="27" customWidth="1"/>
    <col min="13825" max="13825" width="21" style="27" bestFit="1" customWidth="1"/>
    <col min="13826" max="13826" width="4.83203125" style="27" customWidth="1"/>
    <col min="13827" max="13827" width="5" style="27" customWidth="1"/>
    <col min="13828" max="13828" width="7" style="27" customWidth="1"/>
    <col min="13829" max="13829" width="5" style="27" customWidth="1"/>
    <col min="13830" max="13830" width="7" style="27" customWidth="1"/>
    <col min="13831" max="13831" width="5" style="27" customWidth="1"/>
    <col min="13832" max="13832" width="7" style="27" customWidth="1"/>
    <col min="13833" max="13833" width="2.1640625" style="27" customWidth="1"/>
    <col min="13834" max="13834" width="13.1640625" style="27" bestFit="1" customWidth="1"/>
    <col min="13835" max="13835" width="6.83203125" style="27" customWidth="1"/>
    <col min="13836" max="13836" width="4.6640625" style="27" customWidth="1"/>
    <col min="13837" max="13837" width="6.5" style="27" bestFit="1" customWidth="1"/>
    <col min="13838" max="13840" width="10" style="27" customWidth="1"/>
    <col min="13841" max="13844" width="4.1640625" style="27" bestFit="1" customWidth="1"/>
    <col min="13845" max="13845" width="10.83203125" style="27" bestFit="1" customWidth="1"/>
    <col min="13846" max="13846" width="13.83203125" style="27" bestFit="1" customWidth="1"/>
    <col min="13847" max="13848" width="19" style="27" bestFit="1" customWidth="1"/>
    <col min="13849" max="13849" width="4.1640625" style="27" bestFit="1" customWidth="1"/>
    <col min="13850" max="13850" width="8.5" style="27" bestFit="1" customWidth="1"/>
    <col min="13851" max="13851" width="7.6640625" style="27" bestFit="1" customWidth="1"/>
    <col min="13852" max="13852" width="3.83203125" style="27" bestFit="1" customWidth="1"/>
    <col min="13853" max="13863" width="4.1640625" style="27" bestFit="1" customWidth="1"/>
    <col min="13864" max="14079" width="12.5" style="27"/>
    <col min="14080" max="14080" width="3.6640625" style="27" customWidth="1"/>
    <col min="14081" max="14081" width="21" style="27" bestFit="1" customWidth="1"/>
    <col min="14082" max="14082" width="4.83203125" style="27" customWidth="1"/>
    <col min="14083" max="14083" width="5" style="27" customWidth="1"/>
    <col min="14084" max="14084" width="7" style="27" customWidth="1"/>
    <col min="14085" max="14085" width="5" style="27" customWidth="1"/>
    <col min="14086" max="14086" width="7" style="27" customWidth="1"/>
    <col min="14087" max="14087" width="5" style="27" customWidth="1"/>
    <col min="14088" max="14088" width="7" style="27" customWidth="1"/>
    <col min="14089" max="14089" width="2.1640625" style="27" customWidth="1"/>
    <col min="14090" max="14090" width="13.1640625" style="27" bestFit="1" customWidth="1"/>
    <col min="14091" max="14091" width="6.83203125" style="27" customWidth="1"/>
    <col min="14092" max="14092" width="4.6640625" style="27" customWidth="1"/>
    <col min="14093" max="14093" width="6.5" style="27" bestFit="1" customWidth="1"/>
    <col min="14094" max="14096" width="10" style="27" customWidth="1"/>
    <col min="14097" max="14100" width="4.1640625" style="27" bestFit="1" customWidth="1"/>
    <col min="14101" max="14101" width="10.83203125" style="27" bestFit="1" customWidth="1"/>
    <col min="14102" max="14102" width="13.83203125" style="27" bestFit="1" customWidth="1"/>
    <col min="14103" max="14104" width="19" style="27" bestFit="1" customWidth="1"/>
    <col min="14105" max="14105" width="4.1640625" style="27" bestFit="1" customWidth="1"/>
    <col min="14106" max="14106" width="8.5" style="27" bestFit="1" customWidth="1"/>
    <col min="14107" max="14107" width="7.6640625" style="27" bestFit="1" customWidth="1"/>
    <col min="14108" max="14108" width="3.83203125" style="27" bestFit="1" customWidth="1"/>
    <col min="14109" max="14119" width="4.1640625" style="27" bestFit="1" customWidth="1"/>
    <col min="14120" max="14335" width="12.5" style="27"/>
    <col min="14336" max="14336" width="3.6640625" style="27" customWidth="1"/>
    <col min="14337" max="14337" width="21" style="27" bestFit="1" customWidth="1"/>
    <col min="14338" max="14338" width="4.83203125" style="27" customWidth="1"/>
    <col min="14339" max="14339" width="5" style="27" customWidth="1"/>
    <col min="14340" max="14340" width="7" style="27" customWidth="1"/>
    <col min="14341" max="14341" width="5" style="27" customWidth="1"/>
    <col min="14342" max="14342" width="7" style="27" customWidth="1"/>
    <col min="14343" max="14343" width="5" style="27" customWidth="1"/>
    <col min="14344" max="14344" width="7" style="27" customWidth="1"/>
    <col min="14345" max="14345" width="2.1640625" style="27" customWidth="1"/>
    <col min="14346" max="14346" width="13.1640625" style="27" bestFit="1" customWidth="1"/>
    <col min="14347" max="14347" width="6.83203125" style="27" customWidth="1"/>
    <col min="14348" max="14348" width="4.6640625" style="27" customWidth="1"/>
    <col min="14349" max="14349" width="6.5" style="27" bestFit="1" customWidth="1"/>
    <col min="14350" max="14352" width="10" style="27" customWidth="1"/>
    <col min="14353" max="14356" width="4.1640625" style="27" bestFit="1" customWidth="1"/>
    <col min="14357" max="14357" width="10.83203125" style="27" bestFit="1" customWidth="1"/>
    <col min="14358" max="14358" width="13.83203125" style="27" bestFit="1" customWidth="1"/>
    <col min="14359" max="14360" width="19" style="27" bestFit="1" customWidth="1"/>
    <col min="14361" max="14361" width="4.1640625" style="27" bestFit="1" customWidth="1"/>
    <col min="14362" max="14362" width="8.5" style="27" bestFit="1" customWidth="1"/>
    <col min="14363" max="14363" width="7.6640625" style="27" bestFit="1" customWidth="1"/>
    <col min="14364" max="14364" width="3.83203125" style="27" bestFit="1" customWidth="1"/>
    <col min="14365" max="14375" width="4.1640625" style="27" bestFit="1" customWidth="1"/>
    <col min="14376" max="14591" width="12.5" style="27"/>
    <col min="14592" max="14592" width="3.6640625" style="27" customWidth="1"/>
    <col min="14593" max="14593" width="21" style="27" bestFit="1" customWidth="1"/>
    <col min="14594" max="14594" width="4.83203125" style="27" customWidth="1"/>
    <col min="14595" max="14595" width="5" style="27" customWidth="1"/>
    <col min="14596" max="14596" width="7" style="27" customWidth="1"/>
    <col min="14597" max="14597" width="5" style="27" customWidth="1"/>
    <col min="14598" max="14598" width="7" style="27" customWidth="1"/>
    <col min="14599" max="14599" width="5" style="27" customWidth="1"/>
    <col min="14600" max="14600" width="7" style="27" customWidth="1"/>
    <col min="14601" max="14601" width="2.1640625" style="27" customWidth="1"/>
    <col min="14602" max="14602" width="13.1640625" style="27" bestFit="1" customWidth="1"/>
    <col min="14603" max="14603" width="6.83203125" style="27" customWidth="1"/>
    <col min="14604" max="14604" width="4.6640625" style="27" customWidth="1"/>
    <col min="14605" max="14605" width="6.5" style="27" bestFit="1" customWidth="1"/>
    <col min="14606" max="14608" width="10" style="27" customWidth="1"/>
    <col min="14609" max="14612" width="4.1640625" style="27" bestFit="1" customWidth="1"/>
    <col min="14613" max="14613" width="10.83203125" style="27" bestFit="1" customWidth="1"/>
    <col min="14614" max="14614" width="13.83203125" style="27" bestFit="1" customWidth="1"/>
    <col min="14615" max="14616" width="19" style="27" bestFit="1" customWidth="1"/>
    <col min="14617" max="14617" width="4.1640625" style="27" bestFit="1" customWidth="1"/>
    <col min="14618" max="14618" width="8.5" style="27" bestFit="1" customWidth="1"/>
    <col min="14619" max="14619" width="7.6640625" style="27" bestFit="1" customWidth="1"/>
    <col min="14620" max="14620" width="3.83203125" style="27" bestFit="1" customWidth="1"/>
    <col min="14621" max="14631" width="4.1640625" style="27" bestFit="1" customWidth="1"/>
    <col min="14632" max="14847" width="12.5" style="27"/>
    <col min="14848" max="14848" width="3.6640625" style="27" customWidth="1"/>
    <col min="14849" max="14849" width="21" style="27" bestFit="1" customWidth="1"/>
    <col min="14850" max="14850" width="4.83203125" style="27" customWidth="1"/>
    <col min="14851" max="14851" width="5" style="27" customWidth="1"/>
    <col min="14852" max="14852" width="7" style="27" customWidth="1"/>
    <col min="14853" max="14853" width="5" style="27" customWidth="1"/>
    <col min="14854" max="14854" width="7" style="27" customWidth="1"/>
    <col min="14855" max="14855" width="5" style="27" customWidth="1"/>
    <col min="14856" max="14856" width="7" style="27" customWidth="1"/>
    <col min="14857" max="14857" width="2.1640625" style="27" customWidth="1"/>
    <col min="14858" max="14858" width="13.1640625" style="27" bestFit="1" customWidth="1"/>
    <col min="14859" max="14859" width="6.83203125" style="27" customWidth="1"/>
    <col min="14860" max="14860" width="4.6640625" style="27" customWidth="1"/>
    <col min="14861" max="14861" width="6.5" style="27" bestFit="1" customWidth="1"/>
    <col min="14862" max="14864" width="10" style="27" customWidth="1"/>
    <col min="14865" max="14868" width="4.1640625" style="27" bestFit="1" customWidth="1"/>
    <col min="14869" max="14869" width="10.83203125" style="27" bestFit="1" customWidth="1"/>
    <col min="14870" max="14870" width="13.83203125" style="27" bestFit="1" customWidth="1"/>
    <col min="14871" max="14872" width="19" style="27" bestFit="1" customWidth="1"/>
    <col min="14873" max="14873" width="4.1640625" style="27" bestFit="1" customWidth="1"/>
    <col min="14874" max="14874" width="8.5" style="27" bestFit="1" customWidth="1"/>
    <col min="14875" max="14875" width="7.6640625" style="27" bestFit="1" customWidth="1"/>
    <col min="14876" max="14876" width="3.83203125" style="27" bestFit="1" customWidth="1"/>
    <col min="14877" max="14887" width="4.1640625" style="27" bestFit="1" customWidth="1"/>
    <col min="14888" max="15103" width="12.5" style="27"/>
    <col min="15104" max="15104" width="3.6640625" style="27" customWidth="1"/>
    <col min="15105" max="15105" width="21" style="27" bestFit="1" customWidth="1"/>
    <col min="15106" max="15106" width="4.83203125" style="27" customWidth="1"/>
    <col min="15107" max="15107" width="5" style="27" customWidth="1"/>
    <col min="15108" max="15108" width="7" style="27" customWidth="1"/>
    <col min="15109" max="15109" width="5" style="27" customWidth="1"/>
    <col min="15110" max="15110" width="7" style="27" customWidth="1"/>
    <col min="15111" max="15111" width="5" style="27" customWidth="1"/>
    <col min="15112" max="15112" width="7" style="27" customWidth="1"/>
    <col min="15113" max="15113" width="2.1640625" style="27" customWidth="1"/>
    <col min="15114" max="15114" width="13.1640625" style="27" bestFit="1" customWidth="1"/>
    <col min="15115" max="15115" width="6.83203125" style="27" customWidth="1"/>
    <col min="15116" max="15116" width="4.6640625" style="27" customWidth="1"/>
    <col min="15117" max="15117" width="6.5" style="27" bestFit="1" customWidth="1"/>
    <col min="15118" max="15120" width="10" style="27" customWidth="1"/>
    <col min="15121" max="15124" width="4.1640625" style="27" bestFit="1" customWidth="1"/>
    <col min="15125" max="15125" width="10.83203125" style="27" bestFit="1" customWidth="1"/>
    <col min="15126" max="15126" width="13.83203125" style="27" bestFit="1" customWidth="1"/>
    <col min="15127" max="15128" width="19" style="27" bestFit="1" customWidth="1"/>
    <col min="15129" max="15129" width="4.1640625" style="27" bestFit="1" customWidth="1"/>
    <col min="15130" max="15130" width="8.5" style="27" bestFit="1" customWidth="1"/>
    <col min="15131" max="15131" width="7.6640625" style="27" bestFit="1" customWidth="1"/>
    <col min="15132" max="15132" width="3.83203125" style="27" bestFit="1" customWidth="1"/>
    <col min="15133" max="15143" width="4.1640625" style="27" bestFit="1" customWidth="1"/>
    <col min="15144" max="15359" width="12.5" style="27"/>
    <col min="15360" max="15360" width="3.6640625" style="27" customWidth="1"/>
    <col min="15361" max="15361" width="21" style="27" bestFit="1" customWidth="1"/>
    <col min="15362" max="15362" width="4.83203125" style="27" customWidth="1"/>
    <col min="15363" max="15363" width="5" style="27" customWidth="1"/>
    <col min="15364" max="15364" width="7" style="27" customWidth="1"/>
    <col min="15365" max="15365" width="5" style="27" customWidth="1"/>
    <col min="15366" max="15366" width="7" style="27" customWidth="1"/>
    <col min="15367" max="15367" width="5" style="27" customWidth="1"/>
    <col min="15368" max="15368" width="7" style="27" customWidth="1"/>
    <col min="15369" max="15369" width="2.1640625" style="27" customWidth="1"/>
    <col min="15370" max="15370" width="13.1640625" style="27" bestFit="1" customWidth="1"/>
    <col min="15371" max="15371" width="6.83203125" style="27" customWidth="1"/>
    <col min="15372" max="15372" width="4.6640625" style="27" customWidth="1"/>
    <col min="15373" max="15373" width="6.5" style="27" bestFit="1" customWidth="1"/>
    <col min="15374" max="15376" width="10" style="27" customWidth="1"/>
    <col min="15377" max="15380" width="4.1640625" style="27" bestFit="1" customWidth="1"/>
    <col min="15381" max="15381" width="10.83203125" style="27" bestFit="1" customWidth="1"/>
    <col min="15382" max="15382" width="13.83203125" style="27" bestFit="1" customWidth="1"/>
    <col min="15383" max="15384" width="19" style="27" bestFit="1" customWidth="1"/>
    <col min="15385" max="15385" width="4.1640625" style="27" bestFit="1" customWidth="1"/>
    <col min="15386" max="15386" width="8.5" style="27" bestFit="1" customWidth="1"/>
    <col min="15387" max="15387" width="7.6640625" style="27" bestFit="1" customWidth="1"/>
    <col min="15388" max="15388" width="3.83203125" style="27" bestFit="1" customWidth="1"/>
    <col min="15389" max="15399" width="4.1640625" style="27" bestFit="1" customWidth="1"/>
    <col min="15400" max="15615" width="12.5" style="27"/>
    <col min="15616" max="15616" width="3.6640625" style="27" customWidth="1"/>
    <col min="15617" max="15617" width="21" style="27" bestFit="1" customWidth="1"/>
    <col min="15618" max="15618" width="4.83203125" style="27" customWidth="1"/>
    <col min="15619" max="15619" width="5" style="27" customWidth="1"/>
    <col min="15620" max="15620" width="7" style="27" customWidth="1"/>
    <col min="15621" max="15621" width="5" style="27" customWidth="1"/>
    <col min="15622" max="15622" width="7" style="27" customWidth="1"/>
    <col min="15623" max="15623" width="5" style="27" customWidth="1"/>
    <col min="15624" max="15624" width="7" style="27" customWidth="1"/>
    <col min="15625" max="15625" width="2.1640625" style="27" customWidth="1"/>
    <col min="15626" max="15626" width="13.1640625" style="27" bestFit="1" customWidth="1"/>
    <col min="15627" max="15627" width="6.83203125" style="27" customWidth="1"/>
    <col min="15628" max="15628" width="4.6640625" style="27" customWidth="1"/>
    <col min="15629" max="15629" width="6.5" style="27" bestFit="1" customWidth="1"/>
    <col min="15630" max="15632" width="10" style="27" customWidth="1"/>
    <col min="15633" max="15636" width="4.1640625" style="27" bestFit="1" customWidth="1"/>
    <col min="15637" max="15637" width="10.83203125" style="27" bestFit="1" customWidth="1"/>
    <col min="15638" max="15638" width="13.83203125" style="27" bestFit="1" customWidth="1"/>
    <col min="15639" max="15640" width="19" style="27" bestFit="1" customWidth="1"/>
    <col min="15641" max="15641" width="4.1640625" style="27" bestFit="1" customWidth="1"/>
    <col min="15642" max="15642" width="8.5" style="27" bestFit="1" customWidth="1"/>
    <col min="15643" max="15643" width="7.6640625" style="27" bestFit="1" customWidth="1"/>
    <col min="15644" max="15644" width="3.83203125" style="27" bestFit="1" customWidth="1"/>
    <col min="15645" max="15655" width="4.1640625" style="27" bestFit="1" customWidth="1"/>
    <col min="15656" max="15871" width="12.5" style="27"/>
    <col min="15872" max="15872" width="3.6640625" style="27" customWidth="1"/>
    <col min="15873" max="15873" width="21" style="27" bestFit="1" customWidth="1"/>
    <col min="15874" max="15874" width="4.83203125" style="27" customWidth="1"/>
    <col min="15875" max="15875" width="5" style="27" customWidth="1"/>
    <col min="15876" max="15876" width="7" style="27" customWidth="1"/>
    <col min="15877" max="15877" width="5" style="27" customWidth="1"/>
    <col min="15878" max="15878" width="7" style="27" customWidth="1"/>
    <col min="15879" max="15879" width="5" style="27" customWidth="1"/>
    <col min="15880" max="15880" width="7" style="27" customWidth="1"/>
    <col min="15881" max="15881" width="2.1640625" style="27" customWidth="1"/>
    <col min="15882" max="15882" width="13.1640625" style="27" bestFit="1" customWidth="1"/>
    <col min="15883" max="15883" width="6.83203125" style="27" customWidth="1"/>
    <col min="15884" max="15884" width="4.6640625" style="27" customWidth="1"/>
    <col min="15885" max="15885" width="6.5" style="27" bestFit="1" customWidth="1"/>
    <col min="15886" max="15888" width="10" style="27" customWidth="1"/>
    <col min="15889" max="15892" width="4.1640625" style="27" bestFit="1" customWidth="1"/>
    <col min="15893" max="15893" width="10.83203125" style="27" bestFit="1" customWidth="1"/>
    <col min="15894" max="15894" width="13.83203125" style="27" bestFit="1" customWidth="1"/>
    <col min="15895" max="15896" width="19" style="27" bestFit="1" customWidth="1"/>
    <col min="15897" max="15897" width="4.1640625" style="27" bestFit="1" customWidth="1"/>
    <col min="15898" max="15898" width="8.5" style="27" bestFit="1" customWidth="1"/>
    <col min="15899" max="15899" width="7.6640625" style="27" bestFit="1" customWidth="1"/>
    <col min="15900" max="15900" width="3.83203125" style="27" bestFit="1" customWidth="1"/>
    <col min="15901" max="15911" width="4.1640625" style="27" bestFit="1" customWidth="1"/>
    <col min="15912" max="16127" width="12.5" style="27"/>
    <col min="16128" max="16128" width="3.6640625" style="27" customWidth="1"/>
    <col min="16129" max="16129" width="21" style="27" bestFit="1" customWidth="1"/>
    <col min="16130" max="16130" width="4.83203125" style="27" customWidth="1"/>
    <col min="16131" max="16131" width="5" style="27" customWidth="1"/>
    <col min="16132" max="16132" width="7" style="27" customWidth="1"/>
    <col min="16133" max="16133" width="5" style="27" customWidth="1"/>
    <col min="16134" max="16134" width="7" style="27" customWidth="1"/>
    <col min="16135" max="16135" width="5" style="27" customWidth="1"/>
    <col min="16136" max="16136" width="7" style="27" customWidth="1"/>
    <col min="16137" max="16137" width="2.1640625" style="27" customWidth="1"/>
    <col min="16138" max="16138" width="13.1640625" style="27" bestFit="1" customWidth="1"/>
    <col min="16139" max="16139" width="6.83203125" style="27" customWidth="1"/>
    <col min="16140" max="16140" width="4.6640625" style="27" customWidth="1"/>
    <col min="16141" max="16141" width="6.5" style="27" bestFit="1" customWidth="1"/>
    <col min="16142" max="16144" width="10" style="27" customWidth="1"/>
    <col min="16145" max="16148" width="4.1640625" style="27" bestFit="1" customWidth="1"/>
    <col min="16149" max="16149" width="10.83203125" style="27" bestFit="1" customWidth="1"/>
    <col min="16150" max="16150" width="13.83203125" style="27" bestFit="1" customWidth="1"/>
    <col min="16151" max="16152" width="19" style="27" bestFit="1" customWidth="1"/>
    <col min="16153" max="16153" width="4.1640625" style="27" bestFit="1" customWidth="1"/>
    <col min="16154" max="16154" width="8.5" style="27" bestFit="1" customWidth="1"/>
    <col min="16155" max="16155" width="7.6640625" style="27" bestFit="1" customWidth="1"/>
    <col min="16156" max="16156" width="3.83203125" style="27" bestFit="1" customWidth="1"/>
    <col min="16157" max="16167" width="4.1640625" style="27" bestFit="1" customWidth="1"/>
    <col min="16168" max="16384" width="12.5" style="27"/>
  </cols>
  <sheetData>
    <row r="1" spans="1:25" ht="32" thickBot="1">
      <c r="A1" s="12" t="s">
        <v>88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8"/>
      <c r="T1" s="116" t="s">
        <v>60</v>
      </c>
      <c r="U1" s="116"/>
      <c r="V1" s="116"/>
      <c r="W1" s="116"/>
      <c r="X1" s="116"/>
      <c r="Y1" s="116"/>
    </row>
    <row r="2" spans="1:25">
      <c r="A2" s="15" t="s">
        <v>89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2"/>
      <c r="T2" s="32"/>
      <c r="U2" s="33"/>
      <c r="V2" s="33"/>
      <c r="W2" s="33"/>
      <c r="X2" s="33"/>
      <c r="Y2" s="34"/>
    </row>
    <row r="3" spans="1:25">
      <c r="A3" s="15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2"/>
      <c r="T3" s="37"/>
      <c r="U3" s="38"/>
      <c r="V3" s="95" t="s">
        <v>98</v>
      </c>
      <c r="W3" s="88">
        <f>COUNT(N8:P8)</f>
        <v>3</v>
      </c>
      <c r="X3" s="60"/>
      <c r="Y3" s="40"/>
    </row>
    <row r="4" spans="1:25" ht="25" thickBot="1">
      <c r="A4" s="59"/>
      <c r="B4" s="60"/>
      <c r="C4" s="60"/>
      <c r="D4" s="60"/>
      <c r="E4" s="60"/>
      <c r="F4" s="60"/>
      <c r="G4" s="60"/>
      <c r="H4" s="60"/>
      <c r="I4" s="60"/>
      <c r="J4" s="61" t="s">
        <v>58</v>
      </c>
      <c r="K4" s="60"/>
      <c r="L4" s="113" t="s">
        <v>59</v>
      </c>
      <c r="M4" s="114"/>
      <c r="N4" s="114"/>
      <c r="O4" s="114"/>
      <c r="P4" s="114"/>
      <c r="Q4" s="114"/>
      <c r="R4" s="62"/>
      <c r="T4" s="37"/>
      <c r="U4" s="38"/>
      <c r="V4" s="95" t="s">
        <v>99</v>
      </c>
      <c r="W4" s="88">
        <f>COUNT(N8:N9)</f>
        <v>2</v>
      </c>
      <c r="X4" s="60"/>
      <c r="Y4" s="40"/>
    </row>
    <row r="5" spans="1:25">
      <c r="A5" s="59"/>
      <c r="B5" s="60"/>
      <c r="C5" s="60"/>
      <c r="D5" s="60"/>
      <c r="E5" s="60"/>
      <c r="F5" s="60"/>
      <c r="G5" s="60"/>
      <c r="H5" s="60"/>
      <c r="I5" s="60"/>
      <c r="J5" s="61" t="s">
        <v>61</v>
      </c>
      <c r="K5" s="60"/>
      <c r="L5" s="29"/>
      <c r="M5" s="30"/>
      <c r="N5" s="30"/>
      <c r="O5" s="30"/>
      <c r="P5" s="30"/>
      <c r="Q5" s="31"/>
      <c r="R5" s="63"/>
      <c r="T5" s="37"/>
      <c r="U5" s="38"/>
      <c r="V5" s="38"/>
      <c r="W5" s="38"/>
      <c r="X5" s="38"/>
      <c r="Y5" s="40"/>
    </row>
    <row r="6" spans="1:25">
      <c r="A6" s="59"/>
      <c r="B6" s="60"/>
      <c r="C6" s="60"/>
      <c r="D6" s="60"/>
      <c r="E6" s="60"/>
      <c r="F6" s="60"/>
      <c r="G6" s="60"/>
      <c r="H6" s="60"/>
      <c r="I6" s="60"/>
      <c r="J6" s="53" t="s">
        <v>62</v>
      </c>
      <c r="K6" s="60"/>
      <c r="L6" s="35"/>
      <c r="M6" s="64"/>
      <c r="N6" s="64"/>
      <c r="O6" s="64" t="s">
        <v>63</v>
      </c>
      <c r="P6" s="64"/>
      <c r="Q6" s="36"/>
      <c r="R6" s="62"/>
      <c r="T6" s="37"/>
      <c r="U6" s="38"/>
      <c r="V6" s="81" t="s">
        <v>91</v>
      </c>
      <c r="W6" s="81" t="s">
        <v>92</v>
      </c>
      <c r="X6" s="81" t="s">
        <v>93</v>
      </c>
      <c r="Y6" s="40"/>
    </row>
    <row r="7" spans="1:25">
      <c r="A7" s="59"/>
      <c r="B7" s="60"/>
      <c r="C7" s="60"/>
      <c r="D7" s="60"/>
      <c r="E7" s="60"/>
      <c r="F7" s="60"/>
      <c r="G7" s="60"/>
      <c r="H7" s="60"/>
      <c r="I7" s="60"/>
      <c r="J7" s="60"/>
      <c r="K7" s="60"/>
      <c r="L7" s="35"/>
      <c r="M7" s="64"/>
      <c r="N7" s="94">
        <f>■標準SN比!$D$18</f>
        <v>200</v>
      </c>
      <c r="O7" s="94">
        <f>■標準SN比!$F$18</f>
        <v>400</v>
      </c>
      <c r="P7" s="94">
        <f>■標準SN比!$H$18</f>
        <v>600</v>
      </c>
      <c r="Q7" s="36"/>
      <c r="R7" s="62"/>
      <c r="T7" s="37"/>
      <c r="U7" s="38"/>
      <c r="V7" s="93">
        <f>AVERAGE(N8:N9)</f>
        <v>2.4500000000000002</v>
      </c>
      <c r="W7" s="93">
        <f>AVERAGE(O8:O9)</f>
        <v>2.6</v>
      </c>
      <c r="X7" s="93">
        <f>AVERAGE(P8:P9)</f>
        <v>3</v>
      </c>
      <c r="Y7" s="40"/>
    </row>
    <row r="8" spans="1:25">
      <c r="A8" s="59"/>
      <c r="B8" s="65"/>
      <c r="C8" s="54"/>
      <c r="D8" s="60"/>
      <c r="E8" s="60"/>
      <c r="F8" s="60"/>
      <c r="G8" s="60"/>
      <c r="H8" s="60"/>
      <c r="I8" s="65"/>
      <c r="J8" s="53" t="s">
        <v>65</v>
      </c>
      <c r="K8" s="60"/>
      <c r="L8" s="35"/>
      <c r="M8" s="42" t="str">
        <f>J8</f>
        <v>5℃</v>
      </c>
      <c r="N8" s="85">
        <v>2.9</v>
      </c>
      <c r="O8" s="85">
        <v>3</v>
      </c>
      <c r="P8" s="85">
        <v>3.5</v>
      </c>
      <c r="Q8" s="36"/>
      <c r="R8" s="62"/>
      <c r="T8" s="37"/>
      <c r="U8" s="38"/>
      <c r="V8" s="38"/>
      <c r="W8" s="38"/>
      <c r="X8" s="38"/>
      <c r="Y8" s="40"/>
    </row>
    <row r="9" spans="1:25">
      <c r="A9" s="59"/>
      <c r="B9" s="65"/>
      <c r="C9" s="54"/>
      <c r="D9" s="65"/>
      <c r="E9" s="65"/>
      <c r="F9" s="65"/>
      <c r="G9" s="65"/>
      <c r="H9" s="65"/>
      <c r="I9" s="60"/>
      <c r="J9" s="60"/>
      <c r="K9" s="60"/>
      <c r="L9" s="35"/>
      <c r="M9" s="42" t="str">
        <f>J12</f>
        <v>35℃</v>
      </c>
      <c r="N9" s="85">
        <v>2</v>
      </c>
      <c r="O9" s="85">
        <v>2.2000000000000002</v>
      </c>
      <c r="P9" s="85">
        <v>2.5</v>
      </c>
      <c r="Q9" s="36"/>
      <c r="R9" s="62"/>
      <c r="T9" s="37"/>
      <c r="U9" s="38"/>
      <c r="V9" s="38"/>
      <c r="W9" s="39" t="s">
        <v>64</v>
      </c>
      <c r="X9" s="38"/>
      <c r="Y9" s="40"/>
    </row>
    <row r="10" spans="1:25" ht="25" thickBot="1">
      <c r="A10" s="59"/>
      <c r="B10" s="65"/>
      <c r="C10" s="54"/>
      <c r="D10" s="60"/>
      <c r="E10" s="65"/>
      <c r="F10" s="65"/>
      <c r="G10" s="65"/>
      <c r="H10" s="65"/>
      <c r="I10" s="60"/>
      <c r="J10" s="60"/>
      <c r="K10" s="65"/>
      <c r="L10" s="44"/>
      <c r="M10" s="45"/>
      <c r="N10" s="45"/>
      <c r="O10" s="45"/>
      <c r="P10" s="45"/>
      <c r="Q10" s="46"/>
      <c r="R10" s="62"/>
      <c r="T10" s="37"/>
      <c r="U10" s="38"/>
      <c r="V10" s="38"/>
      <c r="W10" s="92">
        <f>SUMPRODUCT(V7:X7,N8:P8)</f>
        <v>25.405000000000001</v>
      </c>
      <c r="X10" s="38"/>
      <c r="Y10" s="40"/>
    </row>
    <row r="11" spans="1:25">
      <c r="A11" s="59"/>
      <c r="B11" s="66"/>
      <c r="C11" s="54"/>
      <c r="D11" s="60"/>
      <c r="E11" s="65"/>
      <c r="F11" s="65"/>
      <c r="G11" s="65"/>
      <c r="H11" s="65"/>
      <c r="I11" s="60"/>
      <c r="J11" s="60"/>
      <c r="K11" s="60"/>
      <c r="L11" s="60"/>
      <c r="M11" s="60"/>
      <c r="N11" s="60"/>
      <c r="O11" s="60"/>
      <c r="P11" s="60"/>
      <c r="Q11" s="60"/>
      <c r="R11" s="62"/>
      <c r="T11" s="37"/>
      <c r="U11" s="38"/>
      <c r="V11" s="38"/>
      <c r="W11" s="92">
        <f>SUMPRODUCT(V7:X7,N9:P9)</f>
        <v>18.12</v>
      </c>
      <c r="X11" s="38"/>
      <c r="Y11" s="40"/>
    </row>
    <row r="12" spans="1:25">
      <c r="A12" s="59"/>
      <c r="B12" s="66" t="s">
        <v>69</v>
      </c>
      <c r="C12" s="54"/>
      <c r="D12" s="60"/>
      <c r="E12" s="65"/>
      <c r="F12" s="65"/>
      <c r="G12" s="65"/>
      <c r="H12" s="65"/>
      <c r="I12" s="65"/>
      <c r="J12" s="53" t="s">
        <v>71</v>
      </c>
      <c r="K12" s="65"/>
      <c r="L12" s="60"/>
      <c r="M12" s="60"/>
      <c r="N12" s="60"/>
      <c r="O12" s="60"/>
      <c r="P12" s="60"/>
      <c r="Q12" s="60"/>
      <c r="R12" s="62"/>
      <c r="T12" s="37"/>
      <c r="U12" s="38"/>
      <c r="V12" s="38"/>
      <c r="W12" s="38"/>
      <c r="X12" s="38"/>
      <c r="Y12" s="40"/>
    </row>
    <row r="13" spans="1:25" ht="25" thickBot="1">
      <c r="A13" s="59"/>
      <c r="B13" s="67"/>
      <c r="C13" s="54"/>
      <c r="D13" s="60"/>
      <c r="E13" s="65"/>
      <c r="F13" s="65"/>
      <c r="G13" s="65"/>
      <c r="H13" s="65"/>
      <c r="I13" s="60"/>
      <c r="J13" s="60"/>
      <c r="K13" s="65"/>
      <c r="L13" s="113" t="s">
        <v>73</v>
      </c>
      <c r="M13" s="114"/>
      <c r="N13" s="114"/>
      <c r="O13" s="114"/>
      <c r="P13" s="114"/>
      <c r="Q13" s="114"/>
      <c r="R13" s="62"/>
      <c r="T13" s="37"/>
      <c r="U13" s="81" t="s">
        <v>85</v>
      </c>
      <c r="V13" s="81" t="s">
        <v>66</v>
      </c>
      <c r="W13" s="82" t="s">
        <v>67</v>
      </c>
      <c r="X13" s="82" t="s">
        <v>68</v>
      </c>
      <c r="Y13" s="40"/>
    </row>
    <row r="14" spans="1:25" ht="25" thickBot="1">
      <c r="A14" s="59"/>
      <c r="B14" s="65"/>
      <c r="C14" s="54"/>
      <c r="D14" s="60"/>
      <c r="E14" s="65"/>
      <c r="F14" s="65"/>
      <c r="G14" s="65"/>
      <c r="H14" s="65"/>
      <c r="I14" s="65"/>
      <c r="J14" s="65"/>
      <c r="K14" s="65"/>
      <c r="L14" s="29"/>
      <c r="M14" s="30"/>
      <c r="N14" s="30"/>
      <c r="O14" s="30"/>
      <c r="P14" s="30"/>
      <c r="Q14" s="31"/>
      <c r="R14" s="62"/>
      <c r="T14" s="37"/>
      <c r="U14" s="81" t="s">
        <v>70</v>
      </c>
      <c r="V14" s="86">
        <v>1</v>
      </c>
      <c r="W14" s="91">
        <f>(SUM(W10:W11)^2/($W$4*V20))</f>
        <v>43.525000000000006</v>
      </c>
      <c r="X14" s="91">
        <f>(W14/V14)</f>
        <v>43.525000000000006</v>
      </c>
      <c r="Y14" s="40"/>
    </row>
    <row r="15" spans="1:25" ht="28" thickBot="1">
      <c r="A15" s="59"/>
      <c r="B15" s="65"/>
      <c r="C15" s="54"/>
      <c r="D15" s="60"/>
      <c r="E15" s="65"/>
      <c r="F15" s="65"/>
      <c r="G15" s="65"/>
      <c r="H15" s="65"/>
      <c r="I15" s="65"/>
      <c r="J15" s="65"/>
      <c r="K15" s="65"/>
      <c r="L15" s="35"/>
      <c r="M15" s="68"/>
      <c r="N15" s="69" t="s">
        <v>94</v>
      </c>
      <c r="O15" s="96">
        <f>10*LOG((W14-X16)/X18)</f>
        <v>22.495585448225306</v>
      </c>
      <c r="P15" s="68" t="s">
        <v>76</v>
      </c>
      <c r="Q15" s="36"/>
      <c r="R15" s="62"/>
      <c r="T15" s="37"/>
      <c r="U15" s="81" t="s">
        <v>86</v>
      </c>
      <c r="V15" s="88">
        <f>$W$4-1</f>
        <v>1</v>
      </c>
      <c r="W15" s="91">
        <f>SUMSQ(W10:W11)/V20-W14</f>
        <v>1.2193273980470849</v>
      </c>
      <c r="X15" s="91">
        <f>(W15/V15)</f>
        <v>1.2193273980470849</v>
      </c>
      <c r="Y15" s="40"/>
    </row>
    <row r="16" spans="1:25" ht="25" thickBot="1">
      <c r="A16" s="59"/>
      <c r="B16" s="65"/>
      <c r="C16" s="55"/>
      <c r="D16" s="56"/>
      <c r="E16" s="56"/>
      <c r="F16" s="56"/>
      <c r="G16" s="56"/>
      <c r="H16" s="56"/>
      <c r="I16" s="60"/>
      <c r="J16" s="60"/>
      <c r="K16" s="66"/>
      <c r="L16" s="44"/>
      <c r="M16" s="45"/>
      <c r="N16" s="45"/>
      <c r="O16" s="45"/>
      <c r="P16" s="45"/>
      <c r="Q16" s="46"/>
      <c r="R16" s="62"/>
      <c r="T16" s="37"/>
      <c r="U16" s="81" t="s">
        <v>74</v>
      </c>
      <c r="V16" s="88">
        <f>$W$3*$W$4-$W$4</f>
        <v>4</v>
      </c>
      <c r="W16" s="91">
        <f>(W17-W15-W14)</f>
        <v>5.6726019529094174E-3</v>
      </c>
      <c r="X16" s="91">
        <f>(W16/V16)</f>
        <v>1.4181504882273543E-3</v>
      </c>
      <c r="Y16" s="40"/>
    </row>
    <row r="17" spans="1:25">
      <c r="A17" s="59"/>
      <c r="B17" s="65"/>
      <c r="C17" s="65"/>
      <c r="D17" s="60"/>
      <c r="E17" s="60"/>
      <c r="F17" s="61" t="s">
        <v>78</v>
      </c>
      <c r="G17" s="60"/>
      <c r="H17" s="60"/>
      <c r="I17" s="60"/>
      <c r="J17" s="60"/>
      <c r="K17" s="65"/>
      <c r="L17" s="60"/>
      <c r="M17" s="60"/>
      <c r="N17" s="60"/>
      <c r="O17" s="60"/>
      <c r="P17" s="60"/>
      <c r="Q17" s="60"/>
      <c r="R17" s="62"/>
      <c r="T17" s="37"/>
      <c r="U17" s="81" t="s">
        <v>75</v>
      </c>
      <c r="V17" s="88">
        <f>$W$3*$W$4</f>
        <v>6</v>
      </c>
      <c r="W17" s="91">
        <f>SUMSQ(N8:P9)</f>
        <v>44.75</v>
      </c>
      <c r="X17" s="91"/>
      <c r="Y17" s="40"/>
    </row>
    <row r="18" spans="1:25">
      <c r="A18" s="59"/>
      <c r="B18" s="65"/>
      <c r="C18" s="60"/>
      <c r="D18" s="53">
        <v>200</v>
      </c>
      <c r="E18" s="60"/>
      <c r="F18" s="53">
        <v>400</v>
      </c>
      <c r="G18" s="60"/>
      <c r="H18" s="53">
        <v>600</v>
      </c>
      <c r="I18" s="60"/>
      <c r="J18" s="60"/>
      <c r="K18" s="65"/>
      <c r="L18" s="60"/>
      <c r="M18" s="60"/>
      <c r="N18" s="60"/>
      <c r="O18" s="60"/>
      <c r="P18" s="60"/>
      <c r="Q18" s="60"/>
      <c r="R18" s="62"/>
      <c r="T18" s="37"/>
      <c r="U18" s="83" t="s">
        <v>77</v>
      </c>
      <c r="V18" s="88">
        <f>V17-1</f>
        <v>5</v>
      </c>
      <c r="W18" s="91">
        <f>(W15+W16)</f>
        <v>1.2249999999999943</v>
      </c>
      <c r="X18" s="91">
        <f>(W18/V18)</f>
        <v>0.24499999999999886</v>
      </c>
      <c r="Y18" s="40"/>
    </row>
    <row r="19" spans="1:25">
      <c r="A19" s="59"/>
      <c r="B19" s="65"/>
      <c r="C19" s="60"/>
      <c r="D19" s="65"/>
      <c r="E19" s="65"/>
      <c r="F19" s="65" t="s">
        <v>80</v>
      </c>
      <c r="G19" s="65"/>
      <c r="H19" s="65"/>
      <c r="I19" s="65"/>
      <c r="J19" s="65"/>
      <c r="K19" s="65"/>
      <c r="L19" s="60"/>
      <c r="M19" s="60"/>
      <c r="N19" s="60"/>
      <c r="O19" s="60"/>
      <c r="P19" s="60"/>
      <c r="Q19" s="60"/>
      <c r="R19" s="62"/>
      <c r="T19" s="37"/>
      <c r="U19" s="38"/>
      <c r="V19" s="38"/>
      <c r="W19" s="49"/>
      <c r="X19" s="49"/>
      <c r="Y19" s="40"/>
    </row>
    <row r="20" spans="1:25">
      <c r="A20" s="59"/>
      <c r="B20" s="60"/>
      <c r="C20" s="60"/>
      <c r="D20" s="115"/>
      <c r="E20" s="115"/>
      <c r="F20" s="115"/>
      <c r="G20" s="115"/>
      <c r="H20" s="115"/>
      <c r="I20" s="65"/>
      <c r="J20" s="65"/>
      <c r="K20" s="60"/>
      <c r="L20" s="60"/>
      <c r="M20" s="60"/>
      <c r="N20" s="60"/>
      <c r="O20" s="60"/>
      <c r="P20" s="60"/>
      <c r="Q20" s="60"/>
      <c r="R20" s="62"/>
      <c r="T20" s="37"/>
      <c r="U20" s="81" t="s">
        <v>87</v>
      </c>
      <c r="V20" s="88">
        <f>SUMSQ(V7:X7)</f>
        <v>21.762500000000003</v>
      </c>
      <c r="W20" s="49"/>
      <c r="X20" s="49"/>
      <c r="Y20" s="40"/>
    </row>
    <row r="21" spans="1:25" ht="25" thickBot="1">
      <c r="A21" s="55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70"/>
      <c r="T21" s="50"/>
      <c r="U21" s="51"/>
      <c r="V21" s="51"/>
      <c r="W21" s="51"/>
      <c r="X21" s="51"/>
      <c r="Y21" s="52"/>
    </row>
    <row r="23" spans="1:25">
      <c r="B23" s="79"/>
      <c r="C23" s="80"/>
      <c r="D23" s="80"/>
      <c r="E23" s="80"/>
      <c r="F23" s="80"/>
      <c r="G23" s="80"/>
      <c r="L23" s="80"/>
    </row>
    <row r="24" spans="1:25">
      <c r="D24" s="80"/>
      <c r="E24" s="80"/>
      <c r="F24" s="80"/>
      <c r="G24" s="80"/>
      <c r="L24" s="80"/>
    </row>
    <row r="25" spans="1:25">
      <c r="D25" s="80"/>
      <c r="E25" s="80"/>
      <c r="F25" s="80"/>
      <c r="G25" s="80"/>
      <c r="L25" s="80"/>
    </row>
    <row r="26" spans="1:25">
      <c r="B26" s="79"/>
      <c r="C26" s="80"/>
      <c r="D26" s="80"/>
      <c r="E26" s="80"/>
      <c r="F26" s="80"/>
      <c r="G26" s="80"/>
      <c r="L26" s="80"/>
    </row>
    <row r="27" spans="1:25">
      <c r="B27" s="79"/>
      <c r="C27" s="80"/>
      <c r="D27" s="80"/>
      <c r="E27" s="80"/>
      <c r="F27" s="80"/>
      <c r="G27" s="80"/>
      <c r="L27" s="80"/>
    </row>
    <row r="28" spans="1:25">
      <c r="B28" s="79"/>
      <c r="C28" s="80"/>
      <c r="D28" s="80"/>
      <c r="E28" s="80"/>
      <c r="F28" s="80"/>
      <c r="G28" s="80"/>
      <c r="L28" s="80"/>
    </row>
    <row r="29" spans="1:25">
      <c r="B29" s="79"/>
      <c r="C29" s="80"/>
      <c r="D29" s="80"/>
      <c r="E29" s="80"/>
      <c r="F29" s="80"/>
      <c r="G29" s="80"/>
      <c r="H29" s="80"/>
      <c r="I29" s="80"/>
      <c r="J29" s="84"/>
      <c r="K29" s="84"/>
      <c r="L29" s="80"/>
    </row>
    <row r="30" spans="1:25">
      <c r="G30" s="80"/>
      <c r="J30" s="84"/>
      <c r="K30" s="84"/>
      <c r="L30" s="80"/>
    </row>
    <row r="31" spans="1:25">
      <c r="G31" s="80"/>
      <c r="H31" s="80"/>
      <c r="I31" s="80"/>
      <c r="J31" s="80"/>
      <c r="K31" s="80"/>
      <c r="L31" s="80"/>
    </row>
    <row r="32" spans="1:25">
      <c r="G32" s="80"/>
      <c r="H32" s="80"/>
      <c r="I32" s="80"/>
      <c r="J32" s="80"/>
      <c r="K32" s="80"/>
      <c r="L32" s="80"/>
    </row>
    <row r="33" spans="7:12">
      <c r="G33" s="80"/>
      <c r="H33" s="80"/>
      <c r="I33" s="80"/>
      <c r="J33" s="80"/>
      <c r="L33" s="80"/>
    </row>
    <row r="34" spans="7:12">
      <c r="G34" s="80"/>
      <c r="H34" s="80"/>
      <c r="I34" s="80"/>
      <c r="J34" s="80"/>
      <c r="K34" s="80"/>
      <c r="L34" s="80"/>
    </row>
    <row r="35" spans="7:12">
      <c r="J35" s="78"/>
      <c r="K35" s="78"/>
      <c r="L35" s="78"/>
    </row>
    <row r="36" spans="7:12">
      <c r="J36" s="77"/>
      <c r="K36" s="77"/>
      <c r="L36" s="77"/>
    </row>
  </sheetData>
  <mergeCells count="4">
    <mergeCell ref="L4:Q4"/>
    <mergeCell ref="L13:Q13"/>
    <mergeCell ref="D20:H20"/>
    <mergeCell ref="T1:Y1"/>
  </mergeCells>
  <phoneticPr fontId="1"/>
  <pageMargins left="0.75" right="0.75" top="1" bottom="1" header="0.51200000000000001" footer="0.51200000000000001"/>
  <pageSetup paperSize="0" orientation="portrait" horizontalDpi="4294967292" verticalDpi="4294967292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（有）増田技術事務所について</vt:lpstr>
      <vt:lpstr>YouTube動画</vt:lpstr>
      <vt:lpstr>■望目特性</vt:lpstr>
      <vt:lpstr>■ゼロ望目特性</vt:lpstr>
      <vt:lpstr>■望小特性</vt:lpstr>
      <vt:lpstr>■（入力のある）ＳＮ比（0点比例式）の計算</vt:lpstr>
      <vt:lpstr>■標準SN比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有限会社増田技術事務所　代表取締役　増田雪也</dc:creator>
  <cp:keywords/>
  <dc:description/>
  <cp:lastModifiedBy>増田 （品質工学）</cp:lastModifiedBy>
  <dcterms:created xsi:type="dcterms:W3CDTF">2005-11-27T01:50:07Z</dcterms:created>
  <dcterms:modified xsi:type="dcterms:W3CDTF">2023-03-17T05:44:23Z</dcterms:modified>
  <cp:category/>
</cp:coreProperties>
</file>